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mc:AlternateContent xmlns:mc="http://schemas.openxmlformats.org/markup-compatibility/2006">
    <mc:Choice Requires="x15">
      <x15ac:absPath xmlns:x15ac="http://schemas.microsoft.com/office/spreadsheetml/2010/11/ac" url="C:\Users\Amrit Nakarmi\Downloads\SEPPA2016\Sustainable energy Planning and policy analysis\Lecture notes_SEPPA2016\"/>
    </mc:Choice>
  </mc:AlternateContent>
  <bookViews>
    <workbookView xWindow="360" yWindow="15" windowWidth="10920" windowHeight="5700" tabRatio="599" firstSheet="1" activeTab="1"/>
  </bookViews>
  <sheets>
    <sheet name="CB_DATA_" sheetId="6" state="veryHidden" r:id="rId1"/>
    <sheet name="DCF analysis-0)" sheetId="5" r:id="rId2"/>
    <sheet name="depreciation" sheetId="2" r:id="rId3"/>
  </sheets>
  <definedNames>
    <definedName name="CB_29c334bd263b4d2c9d7c297b76dd57b8" localSheetId="1" hidden="1">'DCF analysis-0)'!$B$55</definedName>
    <definedName name="CB_5eb9f900e82b46c0afada1b770f996fe" localSheetId="1" hidden="1">'DCF analysis-0)'!$B$54</definedName>
    <definedName name="CB_Block_00000000000000000000000000000000" localSheetId="0" hidden="1">"'7.0.0.0"</definedName>
    <definedName name="CB_Block_00000000000000000000000000000000" localSheetId="1" hidden="1">"'7.0.0.0"</definedName>
    <definedName name="CB_Block_00000000000000000000000000000001" localSheetId="0" hidden="1">"'635442560891766445"</definedName>
    <definedName name="CB_Block_00000000000000000000000000000001" localSheetId="1" hidden="1">"'635442560891676440"</definedName>
    <definedName name="CB_Block_00000000000000000000000000000003" localSheetId="0" hidden="1">"'11.1.275.0"</definedName>
    <definedName name="CB_Block_00000000000000000000000000000003" localSheetId="1" hidden="1">"'11.1.275.0"</definedName>
    <definedName name="CB_BlockExt_00000000000000000000000000000003" localSheetId="0" hidden="1">"'11.1.1.1.00"</definedName>
    <definedName name="CB_BlockExt_00000000000000000000000000000003" localSheetId="1" hidden="1">"'11.1.1.1.00"</definedName>
    <definedName name="CB_c553369cad494cc2afe1214dfba20253" localSheetId="1" hidden="1">'DCF analysis-0)'!$C$4</definedName>
    <definedName name="CB_d2bedfbf535840b6991aaf6beba0fa49" localSheetId="0" hidden="1">#N/A</definedName>
    <definedName name="CB_dfaae33992e14173a386929e430fc677" localSheetId="1" hidden="1">'DCF analysis-0)'!$C$12</definedName>
    <definedName name="CBCR_8ee8cae6d5f14ddbb341e4f93e503364" localSheetId="1" hidden="1">900</definedName>
    <definedName name="CBWorkbookPriority" localSheetId="0" hidden="1">-777236674</definedName>
    <definedName name="CBx_d8bf7c019abc4403ba4dceef77af653e" localSheetId="0" hidden="1">"'CB_DATA_'!$A$1"</definedName>
    <definedName name="CBx_d9786eb9bf2540959151ba4cd093cca8" localSheetId="0" hidden="1">"'DCF analysis-0)'!$A$1"</definedName>
    <definedName name="CBx_Sheet_Guid" localSheetId="0" hidden="1">"'d8bf7c01-9abc-4403-ba4d-ceef77af653e"</definedName>
    <definedName name="CBx_Sheet_Guid" localSheetId="1" hidden="1">"'d9786eb9-bf25-4095-9151-ba4cd093cca8"</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 name="Installed_cap">'DCF analysis-0)'!$C$4</definedName>
    <definedName name="IRR">'DCF analysis-0)'!$B$55</definedName>
    <definedName name="NPV">'DCF analysis-0)'!$B$54</definedName>
    <definedName name="_xlnm.Print_Titles" localSheetId="1">'DCF analysis-0)'!$A:$A</definedName>
    <definedName name="Revenue_perKwh">'DCF analysis-0)'!$C$12</definedName>
  </definedNames>
  <calcPr calcId="171027"/>
</workbook>
</file>

<file path=xl/calcChain.xml><?xml version="1.0" encoding="utf-8"?>
<calcChain xmlns="http://schemas.openxmlformats.org/spreadsheetml/2006/main">
  <c r="M46" i="5" l="1"/>
  <c r="N46" i="5"/>
  <c r="O46" i="5"/>
  <c r="P46" i="5"/>
  <c r="Q46" i="5"/>
  <c r="R46" i="5"/>
  <c r="S46" i="5"/>
  <c r="T46" i="5"/>
  <c r="U46" i="5"/>
  <c r="V46" i="5"/>
  <c r="B44" i="5"/>
  <c r="C37" i="5"/>
  <c r="B51" i="5" l="1"/>
  <c r="B43" i="5"/>
  <c r="A11" i="6"/>
  <c r="B11" i="6"/>
  <c r="D37" i="5"/>
  <c r="C7" i="5"/>
  <c r="B49" i="5" s="1"/>
  <c r="B52" i="5" s="1"/>
  <c r="G8" i="5"/>
  <c r="B41" i="5"/>
  <c r="B48" i="5"/>
  <c r="V43" i="5" l="1"/>
  <c r="R43" i="5"/>
  <c r="N43" i="5"/>
  <c r="J43" i="5"/>
  <c r="F43" i="5"/>
  <c r="U43" i="5"/>
  <c r="Q43" i="5"/>
  <c r="M43" i="5"/>
  <c r="I43" i="5"/>
  <c r="E43" i="5"/>
  <c r="P43" i="5"/>
  <c r="L43" i="5"/>
  <c r="H43" i="5"/>
  <c r="D43" i="5"/>
  <c r="T43" i="5"/>
  <c r="C43" i="5"/>
  <c r="S43" i="5"/>
  <c r="O43" i="5"/>
  <c r="K43" i="5"/>
  <c r="G43" i="5"/>
  <c r="C44" i="5"/>
  <c r="D44" i="5" s="1"/>
  <c r="E44" i="5" s="1"/>
  <c r="F44" i="5" s="1"/>
  <c r="G44" i="5" s="1"/>
  <c r="H44" i="5" s="1"/>
  <c r="I44" i="5" s="1"/>
  <c r="J44" i="5" s="1"/>
  <c r="K44" i="5" s="1"/>
  <c r="L44" i="5" s="1"/>
  <c r="M44" i="5" s="1"/>
  <c r="N44" i="5" s="1"/>
  <c r="O44" i="5" s="1"/>
  <c r="P44" i="5" s="1"/>
  <c r="Q44" i="5" s="1"/>
  <c r="R44" i="5" s="1"/>
  <c r="S44" i="5" s="1"/>
  <c r="T44" i="5" s="1"/>
  <c r="U44" i="5" s="1"/>
  <c r="V44" i="5" s="1"/>
  <c r="H7" i="5"/>
  <c r="D48" i="5"/>
  <c r="H8" i="5"/>
  <c r="E37" i="5"/>
  <c r="C48" i="5"/>
  <c r="E48" i="5" l="1"/>
  <c r="C41" i="5"/>
  <c r="T41" i="5"/>
  <c r="U41" i="5"/>
  <c r="S41" i="5"/>
  <c r="R41" i="5"/>
  <c r="V41" i="5"/>
  <c r="N41" i="5"/>
  <c r="F41" i="5"/>
  <c r="O41" i="5"/>
  <c r="J41" i="5"/>
  <c r="D7" i="2"/>
  <c r="C8" i="2" s="1"/>
  <c r="D8" i="2" s="1"/>
  <c r="K41" i="5"/>
  <c r="G41" i="5"/>
  <c r="P41" i="5"/>
  <c r="L41" i="5"/>
  <c r="H41" i="5"/>
  <c r="D41" i="5"/>
  <c r="Q41" i="5"/>
  <c r="M41" i="5"/>
  <c r="I41" i="5"/>
  <c r="E41" i="5"/>
  <c r="E45" i="5" s="1"/>
  <c r="F37" i="5"/>
  <c r="F45" i="5" l="1"/>
  <c r="F47" i="5" s="1"/>
  <c r="E47" i="5"/>
  <c r="E49" i="5" s="1"/>
  <c r="D45" i="5"/>
  <c r="D47" i="5" s="1"/>
  <c r="D49" i="5" s="1"/>
  <c r="C45" i="5"/>
  <c r="C47" i="5" s="1"/>
  <c r="C49" i="5" s="1"/>
  <c r="C9" i="2"/>
  <c r="D9" i="2" s="1"/>
  <c r="G37" i="5"/>
  <c r="G45" i="5" s="1"/>
  <c r="F48" i="5"/>
  <c r="F49" i="5" l="1"/>
  <c r="R37" i="5"/>
  <c r="R45" i="5" s="1"/>
  <c r="V37" i="5"/>
  <c r="V45" i="5" s="1"/>
  <c r="S37" i="5"/>
  <c r="S45" i="5" s="1"/>
  <c r="U37" i="5"/>
  <c r="U45" i="5" s="1"/>
  <c r="T37" i="5"/>
  <c r="T45" i="5" s="1"/>
  <c r="C10" i="2"/>
  <c r="D10" i="2" s="1"/>
  <c r="G47" i="5"/>
  <c r="H37" i="5"/>
  <c r="H45" i="5" s="1"/>
  <c r="I37" i="5"/>
  <c r="I45" i="5" s="1"/>
  <c r="J37" i="5"/>
  <c r="J45" i="5" s="1"/>
  <c r="K37" i="5"/>
  <c r="K45" i="5" s="1"/>
  <c r="L37" i="5"/>
  <c r="L45" i="5" s="1"/>
  <c r="M37" i="5"/>
  <c r="M45" i="5" s="1"/>
  <c r="N37" i="5"/>
  <c r="N45" i="5" s="1"/>
  <c r="O37" i="5"/>
  <c r="O45" i="5" s="1"/>
  <c r="P37" i="5"/>
  <c r="P45" i="5" s="1"/>
  <c r="Q37" i="5"/>
  <c r="Q45" i="5" s="1"/>
  <c r="G48" i="5"/>
  <c r="G49" i="5" l="1"/>
  <c r="U48" i="5"/>
  <c r="S48" i="5"/>
  <c r="V48" i="5"/>
  <c r="T48" i="5"/>
  <c r="R48" i="5"/>
  <c r="C11" i="2"/>
  <c r="D11" i="2" s="1"/>
  <c r="Q48" i="5"/>
  <c r="O48" i="5"/>
  <c r="M48" i="5"/>
  <c r="K47" i="5"/>
  <c r="K48" i="5"/>
  <c r="I47" i="5"/>
  <c r="I48" i="5"/>
  <c r="P48" i="5"/>
  <c r="N48" i="5"/>
  <c r="L47" i="5"/>
  <c r="L48" i="5"/>
  <c r="J47" i="5"/>
  <c r="J48" i="5"/>
  <c r="H47" i="5"/>
  <c r="H48" i="5"/>
  <c r="J49" i="5" l="1"/>
  <c r="K49" i="5"/>
  <c r="H49" i="5"/>
  <c r="L49" i="5"/>
  <c r="I49" i="5"/>
  <c r="O47" i="5"/>
  <c r="O49" i="5" s="1"/>
  <c r="T47" i="5"/>
  <c r="T49" i="5" s="1"/>
  <c r="S47" i="5"/>
  <c r="S49" i="5" s="1"/>
  <c r="P47" i="5"/>
  <c r="P49" i="5" s="1"/>
  <c r="N47" i="5"/>
  <c r="N49" i="5" s="1"/>
  <c r="Q47" i="5"/>
  <c r="Q49" i="5" s="1"/>
  <c r="R47" i="5"/>
  <c r="R49" i="5" s="1"/>
  <c r="V47" i="5"/>
  <c r="V49" i="5" s="1"/>
  <c r="U47" i="5"/>
  <c r="U49" i="5" s="1"/>
  <c r="M47" i="5"/>
  <c r="M49" i="5" s="1"/>
  <c r="C12" i="2"/>
  <c r="D12" i="2" s="1"/>
  <c r="C13" i="2" l="1"/>
  <c r="D13" i="2" s="1"/>
  <c r="B55" i="5"/>
  <c r="B53" i="5"/>
  <c r="B54" i="5" s="1"/>
  <c r="C14" i="2" l="1"/>
  <c r="D14" i="2" s="1"/>
  <c r="C15" i="2" l="1"/>
  <c r="D15" i="2" s="1"/>
  <c r="C16" i="2" l="1"/>
  <c r="D16" i="2" s="1"/>
  <c r="C17" i="2" l="1"/>
  <c r="D17" i="2" s="1"/>
  <c r="C18" i="2" l="1"/>
  <c r="D18" i="2" s="1"/>
  <c r="C19" i="2" l="1"/>
  <c r="D19" i="2" s="1"/>
  <c r="C20" i="2" l="1"/>
  <c r="D20" i="2" s="1"/>
  <c r="C21" i="2" l="1"/>
  <c r="D21" i="2" s="1"/>
  <c r="C22" i="2" l="1"/>
  <c r="D22" i="2" s="1"/>
  <c r="C23" i="2" l="1"/>
  <c r="D23" i="2" s="1"/>
  <c r="C24" i="2" l="1"/>
  <c r="D24" i="2" s="1"/>
  <c r="C25" i="2" l="1"/>
  <c r="D25" i="2" s="1"/>
  <c r="C26" i="2" l="1"/>
  <c r="D26" i="2" s="1"/>
  <c r="C27" i="2" l="1"/>
  <c r="D27" i="2" s="1"/>
  <c r="C28" i="2" l="1"/>
  <c r="D28" i="2" s="1"/>
  <c r="C29" i="2" l="1"/>
  <c r="D29" i="2" s="1"/>
  <c r="C30" i="2" l="1"/>
  <c r="D30" i="2" s="1"/>
  <c r="C31" i="2" l="1"/>
  <c r="D31" i="2" s="1"/>
  <c r="C32" i="2" l="1"/>
  <c r="D32" i="2" s="1"/>
</calcChain>
</file>

<file path=xl/sharedStrings.xml><?xml version="1.0" encoding="utf-8"?>
<sst xmlns="http://schemas.openxmlformats.org/spreadsheetml/2006/main" count="75" uniqueCount="68">
  <si>
    <t>Revenue info</t>
  </si>
  <si>
    <t>Amount in '000</t>
  </si>
  <si>
    <t>Installed capacity</t>
  </si>
  <si>
    <t>Economic life  years</t>
  </si>
  <si>
    <t>Annual O &amp; M cost</t>
  </si>
  <si>
    <t>Escalation rate</t>
  </si>
  <si>
    <t>Insurance</t>
  </si>
  <si>
    <t>Years</t>
  </si>
  <si>
    <t>Particulars</t>
  </si>
  <si>
    <t>Revenue</t>
  </si>
  <si>
    <t>Escalation for 1st 5 years</t>
  </si>
  <si>
    <t>Costs</t>
  </si>
  <si>
    <t>Proj insurance</t>
  </si>
  <si>
    <t>Oper &amp; Maint. Cost</t>
  </si>
  <si>
    <t>Operating profit</t>
  </si>
  <si>
    <t>Net Profit</t>
  </si>
  <si>
    <t>Depreciation</t>
  </si>
  <si>
    <t>Civil works</t>
  </si>
  <si>
    <t>Depr. Rate</t>
  </si>
  <si>
    <t>Depreciation schedule</t>
  </si>
  <si>
    <t>Balance</t>
  </si>
  <si>
    <t>NPV</t>
  </si>
  <si>
    <t>Capital expenditure</t>
  </si>
  <si>
    <t>FCF</t>
  </si>
  <si>
    <t>Revenue/KWh</t>
  </si>
  <si>
    <t>Working capital</t>
  </si>
  <si>
    <t>Fixed Assets</t>
  </si>
  <si>
    <t>Assumptions</t>
  </si>
  <si>
    <t>Project DCF Analysis Model</t>
  </si>
  <si>
    <t>Annual capital expenditure</t>
  </si>
  <si>
    <t>(Revenue)</t>
  </si>
  <si>
    <t>Discount Rate (WACC)</t>
  </si>
  <si>
    <t>PV of FCF</t>
  </si>
  <si>
    <t>Initial investment</t>
  </si>
  <si>
    <t>kW</t>
  </si>
  <si>
    <t>IRR</t>
  </si>
  <si>
    <t>per kW</t>
  </si>
  <si>
    <t>Total project cost Rs ('000)</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</si>
  <si>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</si>
  <si>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</si>
  <si>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</si>
  <si>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</si>
  <si>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</si>
  <si>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</si>
  <si>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</si>
  <si>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</si>
  <si>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</si>
  <si>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</si>
  <si>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</si>
  <si>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</si>
  <si>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d9786eb9-bf25-4095-9151-ba4cd093cca8</t>
  </si>
  <si>
    <t>CB_Block_0</t>
  </si>
  <si>
    <t>㜸〱敤㕣㕢㙣ㅣ搵ㄹ摥㔹敦慣㜷㝣㠹㑤㥣ぢ〹㌷㜳扦㌸㕡攲㤰ㄴ㈸㑡ㄳ㕦攲挴㤰㄰㈷敢㠴㈲㑡㤷昱敥ㄹ㝢㤲㥤㔹㌳㌳敢挴㤴㐲慡搲〲扤〸㐱㕦ち愲㉤愰ち戵㔲㔵㠹㍥㈰㈸昴愱㔲愵㔶ㄵ愰㔶㐲㤵㉡㔴㠹愲慡㝤㘸㔵㐵敡ぢて愸昴晢捥捣散捥敥㝡挷捥〶㕡愷昲㜱晣攷捣戹捤㌹攷扦㥥晦㍦攳㠴㤲㐸㈴㍥㐶攲晦㑣㈹㘶㉥捤㉤扡㥥戰戲㘳攵㔲㐹ㄴ㍣戳㙣扢搹ㄱ挷搱ㄷて㥡慥搷㠱〶改扣㠹㝡㔷捤扢收㐳㈲㤳㕦㄰㡥㡢㐶㙡㈲㤱挹㘸㐹搴㜳㄰晥昶㠷てㅡ㝢昵愴〰㜲㘳愳㠷㘷㑥㘰搴㥣㔷㜶挴戶挱攳㝥摦摤挳挳搹攱散㡥㕢㜷㘵户㙦ㅢㅣ慢㤴扣㡡㈳㜶摢愲攲㌹㝡㘹摢攰㔴㘵愶㘴ㄶ敥ㄲ㡢搳攵㤳挲摥㉤㘶戶摦㌲愳敦扣㙤㜸攷慥㕤挶敤户摦搶㠳㌷㈷づ㡤㡤㑥㌹挲㜰㍦㤹㈱㔵㑥㜸攷戸㈸㤸㕣㤹㄰㡥㘹捦㘶挷㐶昱㉦㌲㝢㍣摤㥡捤捤〹攱昱捤挲ㄱ㜶㐱戸ㅡ㍡㜶㕢㈳慥㕢戱收戹㜵㥡㌵㠱㠵ㄶ㜴搷㔳慤㌱㔱㉡㘹㔶㌸㙡挶㍡㡣㥤㉢改㡢㍤㔶㑥搸慥改㤹ぢ愶户㤸戶愶㌱㔰戱搷㍡收㡡愳扡㍤㉢敥搶㉤愱㕡晢㉢㘶㌱攵愷㐴挷昵攱㄰搱㠹挹搵㘷㐷㕣㙢㙣㑥㜷攴㡣㕣敥㑢㑣摢〹愷㔰摦昶敡搶攳㜲敡昲つㅣ昳摡搶敤㔰㜳㕣㜷慡㉤㠷㕡户っㄶ㕦㍦㠳㥢㕢户㡦散㔱㝤㥦ㅢ㕢昷㤱㕢㔹摦㕡改づ愸㕢敥㈸ㄶ愳愵〹㍡〹㌲〴㐴愰搶㐵搰㑤搰〳愰愴晥〵ㅥ㠹㜶㘴㔵㌲慦㈷昳㌳挹㝣㈱㤹㉦㈶昳㈲㤹㌷㤲昹搹㘴㝥㉥㤹㌷㤳昹ㄳ挹晣㐹戴〹㔳愶戳㌳ㄹ愴ㄷ㝢㕦㝣攳改昷㝥戲昷㠹摦晦晢扤㕤摦搸昹㑥捦㍡㌴㍡ㄲ㑣㙡摣搱㑦㠱搴㙡㐴扣㈳扢㥤㍦换㌳〵㜸挲搸㘵摣㙡ってㄷ㜷㙤搷㙦搱㔵㉥㉢〶昹㜵㠴搲㡦戶㍤挶㍤愶㕤㉣㥦㤲戸扢㜴㔴㜷㐵㙤攳㠶㠲扡搱㜲挵㉥扡㤷㉣㕤㤹昳㜴㑦㙣㙤慣慢つ搲搴㉤〷戶ㄲ慥㝣摦攵㡤摤㡥敢愵㡡ㄸ㌹㙤晡搵㤷㌵㔴㕢㔳㑥㜹愶㜵敤㠴㈳ㅥ慣搶㌶捤㘸〴㈲㙤㐱㡥摤戴㑡扦捡㥦搷攰搸㕣搹ㄵ戶㥣摥㤰㌵㘵ㄶ㑥ち㈷㈷㈸㄰㐵㔱㉥㜵㈳慢〲慥ㅦ㍡㙣㘳愱攰搶攲㔵搱㔲㘳摦㘹て捣㉣㡡㤸敦扣㜰扣挵㘹㝤愶㈴㌶搵㌵昱摦㠹㡡㉤㜵挵ㄳ攵㐲挵ㅤ㉢摢㥥㔳㉥搵搷㡣ㄴㄷ㜴㐸㥡攲愱㜲㔱愴㔲〹㈹ㄴ㈰㙥㍢㍡ㄴ㈵㜱㔳㙢㕥㤰㠸㠸愰㤸㡣㝣㜱㍤搹㘵㡦㘲㜵㔸㐵㐹㤰㈶㤳搷㉣㌳ㄸ攷㉢㘵㑣っ〷㐶搶㐴敤挱㤷摥戰捣戰㔵捣㝤扡㡤㤳挹㠱㘰昵晢ㄶ㠴敤ㅤ搰敤㘲㐹㌸戱扡㑦攱㡣戴㍥〰昵㉣〴㐲换摤愳愲㔳㑥㉢㡢敡㈹戳攸捤愵攷㠴㌹㍢攷愱っ晡㌱㤳攱搶㌶㈵敤㈲ㄴ㘹敢〹〶〰扡扡ㄲ改つ㙣㤴敥㐲㑡愸㤴㑥㌱扣㕣㈷挸搹慦㡥㤷㝢㡣〹戳攴〹㕦㈸昷ㄹ挰㠸慦搵㈴晡㝡㐹愲㡥㕥昰ㄵ挶〶㘳っ㔴慡㥢戶户㔸攳摢㈶㉥昱㠹㘸㑤ㄶ慣㍡㔹㐰㔱㔰㉦て㘲㜸つ㐴搳㈰つ攲ㅢ㐷㠸㠸㙣㄰愳搹㌱㜲㍤㤱戱㝤㡣㡣㐰晢㈸ㄱ戲昵昶搶㌲㠲挴摥㑣愴散搴㤲ㅦ搷愴搹㔲㤶扣㉦捤㌶㘲攳戴㑤〴㥢〹㉥㈶搸〲愰晣ㄵㄲ㡥㔲づ昹晡愴㕤㠲㘷敤㔲㠲换〰㈰㥦㌴捡㥣㐰㔴搱㠶㕡㠹ㅤ挹㜶扤戰㤳愵㔱散㡢㈲㕡挶㔵㍢戳搷㤲㠸づ慣捥搵愱㙢㔳㔲挷㕥搷㥡㌶愳换㈱㐵挶㌴㡤慥㜵㤹愶搱㡤㘰搳㌶昵搶ㄵ攸慡つㄲ㕣〹攰㉢ㄶㅡ扢㉢戳收㘹㑥㕥㄰㈶㤱㙦〸戵愹摣〳㈲愶昹ㅦ㈳攰㥡㡥㉥㙢昶㌳㑤挱㈱攳㠲户㥦户戵收敤〰改つ㍡㜳㑤攷搰㔳㜴㡥ㄶ昴㔵㘰㉦攵㑦㉤昵换㌵愸搶慥㈵戸づ愰㐱扦昰攴㝤慥㕥〲㘹ㄲ㕢ㄱ捣慤愷挷㐵㕡戸搳㡢昳㐲㙡㥦ㅥ㘳㕡㜷㘶㠵〷敦挵攴㌸散攰戲攳㠸ㄲづ戴㐵㔹挰戳换收晡㐲㜷挲㈹㕢㉣㕦戳㡦摤ぢ㐲㌱愴㔲挹㡥㐴㠳㝤ㅣ㘳㘷㐶晣㑤ㄱ捡愱晥扤愵戵㤰㠸㜴慡㈷㉦昶㡢㍦㕢慥㐹㤲㌶㈴挹つ搸㔶敤㐶〰㐸〹攵て㉤㈵捡㄰㥢㙤㤳捤敡慤㔵㝡昷㘲㑥㈶つ晥挳㈶㌹搲敤㍢㙢㐷攱㍢㜰㝢慤㥣㘹㔵㠵㐵户㌵㈵㥣〲晣ち㘶㐹㜴昹㉥㔹㡡㥡㌵㔹㜱㠱挸㡡㡥㡥愶戳㜴㡣㙦㑤搲㐹㠳㤴㠸攵昶搸捡㤸㜳㜸㡤愸攸㠲愴㔰㠹㜱ぢ㔵㈵㄰㈹㡦㙤搷㐴㑣ㅢ㈲㈶㡢㡤搳㙥㈶搸㑥㌰っ愰扥〳㐹戳搲㡤㘷㈰慣㜳㠱敥散㝣㍥㤱㈱ㅡ愴㝢昰敤㤶挲㙡㈷㕦戳㡢攰㌳〰つ收て㥤㡦㌱㠴㈸㔱ㅥ㈱㐴㕡㑢㥡㜱摣ㄴ愷㐸〳敢っ〴㤵挶㉡慥㔷戶ㄸ㔵敡㌵挶换㜷㤷扤㜱搳㥤㐷ㄴ㙡挰〸㌲昷捣〹ㅢ搴攵挰昶㘹㈸㉢捦捦㡢愲㘶攴捡ㄵ㠸戶挹昱搵㜰㈸挷晡㘰㑢捡㜳㜹㔲㐱㙡敦㙣㡣㈱ㄴ㜹㈲㠶慦㤵㥥搸ㄵ㜹扥㜹攸敢慢敤攸戴改㤵㐴户攱㌳ㅤ昳ㄹ〳扢㠸愸㐱戱搳㤸㥥㜳㠴ㄸ敦㌵昶㍢㘶戱㘴摡㠲挸㠰㡤挹㐰摤㐱㌱㡢〸挱㔴㤹昱扦戲摤㙢㑣㍢扡敤捥敢っ㈶㉥慥慦㝢㤲㈱ㄱ搵ㄸ㌵㙤ㄷ慦㤱㔸㘴扥捦挸捤㤵㑦㈱㔶㕢戱散晤晡扣扢㉡戰㐲愲昷㤳㐴㡤㤲㔴㤲㐹㈵㤳捣戴㡢ㅦㅥ挸ㄳ㠹ㅤ昸㑤ㄱ㐸㕣㈵㔴晡换㘳戴㌷敤晡㈰㍥㐳㍢㥤㜳敡㐱攴愸㕡搸ㄱ㉢㠵挹愹摡㙤散㜳㍢挰攴晥㘳㤳戵愸摣昹㐴慢㔵㍡昸㘳㐴扣愴㡡㙡っ㠴敥戹㜵㍥愵戰㡣㠴〳〶〴挲昹搴㐸㝤㕤㠶㙣㐳攲㕢㔷换㑥㈰㠸搴㘳ㅣ搴㘷㐴〹愱㘸㑢昷搶昹て戴㘲㉤扤攴〶㜵㘳㘵换搲㐹㔹愴捡㕣㐱㈷〱㡦㔴扣昲㈱搳搶っ〰㐹㝥㐱㤱㝥ㅡ㐵晡㘹㔹搴㘳ㅣ㘵㔴㔰收㌹㔶㜹㔶㜷㑣㙦捥㌲ぢㄹ㍥㌰㜲户㉡㐸ㄲ㍣㑥挱ㅢ愶㔰㘴っ㌶ㄸ昳挷㘰戱戹㔹㘰㍢ぢ㌱捡慤㈳昶㐱戸㐹㈵㡤ㅦ愵㑤扦ㄲ攴㡢㜴㤲㙡㜷㘰㌴㔵㕥㡢㠰挴㤱改㙣㜸昹攲散愳㈸昱摤㜲挴㝡っ㠹挰㈱ㄸ㤱昱昴㙥愷㡤㘳戶改〱㝢挴搸㠴改㡤扢㐰㌹〰戲昲㜴扢㔵㘲㌵搲㘹愸慡ㄴ慥㘸慥慡搳ㄲ㤷㌷搷㐷搵挶㌵㑢㔴晢ち㈵愲㐷㤶㙢㈴ㄵ换ㄲ㜳㕣㑤㥡㐶㤱㝡㍢㔴㌶㑡㥣搷戴戶敦ㄴ㈲攷愱㤷㈴捤㈴戴摤㤲㔰㄰攳㈵㜵㐰㐵搱㕤ㅦ㑦ㅥ㤱㘰つ㑤㠰㉥慡㈹扦慣㌷㠸〶㑥攲挶㐹㔱㜴〵㑦攰敦㜵㐱昶㜰挵慢慢搱㑦て〴㌵㈳愵搲㘱ㅢ㐶㐲㐱㜷㡡慢㠴愵戱㌶㕦挱㐸敥㙣㔷昹晢摢ㅢ㘱挴㠰つㄹㄱ㠹㜱〳㠳つ挱㕣㤱㘰㉡㡤戳㕥㙥㜵戵㌸挳愷㐳㐲户㈵〶㜲㕥㜱㕣㉣㐸㉢慣㘶挸て挸づ搵挳愲㤴愳㥡㌱㌲攳㐲愳㝢㤴攳㐱㑥㌲戸㘶ㅣ愵㔷ち昷ㄷ㈰㜶㠳摣㔴挱㐳㔴户㍡〰て〶慢〷㍢搸ㄱ㍦㙡㐲攳㡣ㄲ㌴ㅤ㐳戸昵㡢㈰敦戴㠹㔱〸㔲㐳愶㝦敥㔱㥥㝢㤶改挷㝢ㄲ㘱㈶㘰㈲㐶扡㘲㡣〷㈰㌷ㅡ㤴㈴ㄷつ㠴戱㜲㕦戲㐹愱搵ㄳ㤶搱挲攸愵挵攷㜸戸挰挳㌰㔶ㅦ搹愶㠴ぢ㙥㥥〹㙤㕡㕡㕣㘷㑣摡㠵㔲愵㈸愴㉡づ㘵戵搴挸慢〲㕦昲敥㥦捦㑤㌱晢ㄲ㙣捡㈴㑥㔲㕣㌲㤱搴扥搹慤㝤づ摤愵㤰挳ㄸ扥㙣㘳散㌱挶㉢㈷㘳㘱㑤㔷ㄴ㘸ㅥ慥慦摤㕤㤰昷收㈰搲㥡㡡㈸换づ攲㉡㕥㌵㠰㉣戹㉤搲散㘰昹㘰㤹㈶㝢愴攸㠰改ㄷ慤ちㅣ㘱㥤扥挰㑢愷㘱㡣戴挹ㅤㅣ㈴㜱㌶〸散㥥㝤㔴㍥㈶捥敥〹㡣て㠵攱㕤ㅥ㠲ㄲ搸㔵㌰ㄲ敤敤㘴捤攸㔶ㄸ昸愵攱慤敤〵㔰ㄸ〱愶㐱㡢㤶扥㠱㌳㡡晣昲〶づ㘳㤱㌱挱搱㘸ㅣ㤵㈱捡〱昸敢㠱㌴㜰ㄳ捦搱搳㘵㈸㈱㙦㠳扣ㄳㄶ㕥㑢ㅣ戲㜰〲㉡㍢㥢ㅡち愷㜴て㌷㕦散㉤つ挵㈳挵㈲捤㕤戸攷㔶〵㔶㜱㙢挳㌷㐷㌷㌴摣挷㤲㙢愲㝤㜷㜵㐳㐵㜰㑦㜰挷㜸昶㠰敥ㄵ收㜲摥愲㝦㘷慢㕤㤲㔰㝦〱㜷挴㤲㙦愷捤㥣戲㜹〷㜵㠱㝢摦㜵搲㉥㥦戲攵扣㔴㤷ㄷ晥㘸挵㙡㥤㥤㥣㘴㔷攲㘳晣挸㤴㑣愸㙦㘲挴㤵㑣㥢〳搴晣㈳ㅣ㐷㈶㕦ㅡっ㈲ㅦ㐳㈷戰摤慢ㄷ〶㐸㈷ㅢㅡ攸㐴ち㠲㌵㐲戱㘷㍦㌱㐲㔱摥〰㕡㐹㉣晥㠹ㅣ㝢晥㌲㔸㕦昹㌹㑡㠸㜰㍣〷㘲㐴扤ㄲ戹ㄸ搴㐹㐱ㅥ摣敥攰㕤㤰晦ㅦ㉣㠵摣扣㈴㍢晤ㄷ㤸㔹㜹扤ㄱ㐵㤷ㄳ㐵慦㌵愳㠸㜱搸㜳㡡㜸㜳昶㙢㐷捤㑦晤㔶敦晦昰愸㜹㈷㌰捣㈴慤㌱挴搴ㄸ㡢慦ㅡ〳挹㈶㘳攰㕡㔴㑢㘳攰㉥昶㘱戸摥㌷〶〲㙦挷㈱ㄴ㉣㙦っ㌰㠸ㄷ㘳昲㐵㘲慡ㄱ〷〶捦㕡㥢㉣㝡挲づ攰㜶慤㜰ㄱ戸㠷㝡㜲挷攰㝢摡摣㕣㍣愵㍢扡戵㐵㤶敦㜷〴搴㤶㌳㡤敢摡戲ぢ㝢㙣㕤戲㐶㜶㕡挲㉢ㄱ扡搳搷㍣㈷㉢扢愴づ㑣昹挹昷搳㉢ㄹ㈵㝤ㅥ㍥ㄱ㠵㈷㠴挴㤷㌶晣㜴晦㥦ㅦ㝡㙣て慦愵〵戴慡㌲づ摣㑥㙣㥥㤶〳愲户㤱ㅢ㈱ㅢ昹昵捤㈱㝣㠶㘴捥㤷挴愸敥㐸㝢挷搵慣㌰敢ㄳ㕥㠴㌰㝤攲㕢つ挶㈴㉥㌸昸挶㘴戶挱戱㈹扦㕥㤲捥挰㙣㘴攲搲㝢ㄷ挶〷㤵㤶㉡慢㑤扢㔲晤ㄹ㤴捥㌹㑥愴摥ㅥ攴昹㤲㐹㔱㕥㘹搴㙡扢愸搵愴㤹愸っ愱㐵㈸愵㄰㘸㈰㠵㐴㡦㉣㡣晣㑢㈹㌵㠵㡣㥡〵㠸〹愱㌵挶㜲㜹昲㕦ㄳ〲愲㝡扢慦捤㉦㔵戰㡢挰㘲攸㜵㙦昷散㑡慢㌳㔴㑤㡣挹捡搳挷ㄱ㘴攴㌱㠵〵っ搲捡搲愳挸㠴㐹ㅤ㐶㙥挵㡥㈷扥愴搷昲㈳㙣㍥㘳慢ㄶ扤㙡㕤搶㍥扢㠲㉢ㅥ搰㌳㘹愹㌰散昵㉣挶搱㔳〶攳晣愶㕤㝥ㄱ㘱㥦㥦慤㜶敡づ慡愰戳散㉤㌸㝦㈲捡挷捦㠱㔸㍦㔴ㅢ㝡㘳㘳つ㜵㥣摤㠹〵昲ㄷ昶搷攵㌱㡣㡤户㤲㘳㈰㘱㔷搴㉡攳摦〱捦愱㡢戴攷ㄵ慤㤶攵扢ㄴ㠵挱攸㤰戳㍡㥡昵㍦挳搴㤲戳愶搹㥡昱敡㍡晤㝦ㅣ〵换敡㝦㠵㐱㌶㠹戲㝢㠲っㅦ㔴㐶㑡㤶つ捥㜰㐷攰挳㐶㤸㐶ㅥ㠱㌵㤹㘵㙣摢捦攵昰㝤慡㕦㉤㈵㌸㍣㕣愹挶㍢㄰搵扥戴㙤扢㕢ち㐰㐶㠱搴ㅦ㐱〴戵散捦㐹㌷㥦㘳搳昷愲㜸挳㈱戳攰㤴摤戲攱つ收㄰摤ㅤ攴〷㘶〶㙣㥥ㄱ攵攵㐶愱㜶㌵㜶愲攷㍥昴㌹㜴ㄸ〲晢㙥攱㝤㐲㐱㐷㠶㄰㔶ㄶ戲攰户㐶晤㤱㌸ㄲ㤵㠳㝢㤱㜱愴愲㤷昰㜹敡㘱㌸㌵㍤ㄶ慤ち㕤攷扢㤶ㅢ㙦㘲㜰攷㜰ㄷ敢㉥㌸㝥㐴㈹㡢㈸㤸㕣挲㝤昷㜳㕢ㅢ昷愰扥㙤戰㌶㤷㉤摢㜳慥㜵愹㍦〴㑡㔷昶㤶㝡㡡攱㍢昹搵㜱㤷㜶㍦㈱挲㍣㜴㡥慥摣ㄳ换搱〶㐰收挱㈷摢昴㜸つ㤵攰㈷㕢㐱㤴晢㡢攸慡散㈵挰慦㤶て㌲㝣㔰攸捥扢㠳㤹ㄷ戰㉣搲㍦昲㠹戴づ搰㥡愸扦扦ㄴ㔱㉢㍣㔹㤰ち扢㤴敦愱㥥扢攴慦戶挸㌲㥣㌴攴〹〲㜹㑤〰㠴㐹攱〹㐲扥晦㌹㜴愸扥㝦ㄶ愵慤摦晦摤㈵摦㑦摤㉦搷ㄷㅤ扦㍦搴ㅤ摡〹㔴㙢㈷〹㑡〴ㄶ㐰㝦愸㐲晡㈸ㄵ㈹㙡搲㝥っ攱昵㍤挸㈳晤㉥昸晦晤㍤㙦扦挵昴㡦㍤㡡㤴㠳愸慡㕦〵攵愰㕣挵搳搱㔵捣愳戴昵㉡㥥㕡㙡ㄵ晤ㄴ㤱㥣㠹收〰昴㜶㈸愴ㄵ戹㉡㌷挸㐸慣㐹㠴戲㔵摤㕡㠹㔸搹户㠲っ晡㜲攷㘵摦㠵㈰挳㠷晥戰㡢捡ㅤ㠹昹㤲㐷摡㐹扣昹㐸敦㑤摡㜷扦愶㝤敤㤸戱〲扦敢慡㄰ㄲ㠱挷扣愵㘸㑦户ㄹ搳㔷㥥っ㌱㜴攰㐰昸㤹㔴㌲㠸㌲㠱㐲㝣换㤴ㄴ挵㡤㔴㥥〸ㅢ扦昲㙡捤㐹㡡ち㈴㤰㤱摦㤸㤴㈷ㅢ㍦ㅥ㌶摥㠱㑦戰㘴㥢〴敦っ㌰扤ㅦ㌶㈶㠵捡挶㕦てㅢ晦㝤挷㤶㙡攳㤰㈰晤㤱㔵㔲㑢㡣捤㉢㑦〱㤱捦戱㜹戸㔶つ敡搱㙥挳㉦愶〸㤵挱攲㤲搴愴㍤戸晥攱攰㠳攸㠳戸捣㠴㑢ㅦ㤰戶晥摦㐵㤸挴㈵愷㜱摤搳昱扤昳〲挲换㡥㈶㥦搸㌹㙤ㅣ㜶㔰搰㘹㑣扡㌸㕢ㄵ㔷ㄵ㠹挰㉣㐸昹晢扢㡣ㅢ㍥挶㠴慣敤㐷ㄸㄶ㑢昲搶㐸㝢㕡㐴㠶㔲㔲捡㘳㈱㘶ㄳ㘷㙡㌴愳㝤ㄹ挸㠱扣〴㘴㐶㝢〴搰て扤㙣㘰㐱㍦〵㠱攴昲㌳挸㠰换挹散㐴㝦晡㉢〰㝤攱ㅦ愳ㄸ㕣㤰敥㤲愴昲㐸昸㡥㈸昵㘸㕦㘵㠷挷〰㍡攰愷㔵〲摡敢搲扥㠶㤲攸扢㈸㌸攴扢ㅥ㐷愶户㐳攵搴㔶扣㐷㕣㐱㥢ち敢〹㜴㔵戸㜰㡥愱㍤ㄹ㘴昸愰㥥〱戸愳戵㠵捣〳㜰昸捤㍥㐲㤹㜵ㅦ攷敦挳挷昶㡢㕣㙢〷晥搴㠸㉡捤昹㔴昲戳敤㡤㐵㤲㔷㌹ㅦ晥㉥㘰㡦捦㘳ㅣ慥慢㘶㔹㜲㐴敡ㅤ敤㥢〰ちㄱ挵㕤搷扥挵㈷攲㐷㙥挹户㠳っㅦㄴ㈲攷っ㌳づ收挱戹挸敥㑦戱㐴㙥㈴㌲昵㡡㠲ㅢ㉡搱晡㌴㌲扤ㅤ㝤㝣ㄳㄵ㑦昲戴㔲㜸愰昸挰〳ㅦ昶愵〶户愶㍥扦户攷搹昷㝦晢挱㌳敦㝥㘱昷摦㍥㝡晥昹㜷晦昲捣㕢ㅦ扤㌹戳晢搷㉦扤昴慢㍢㝦昰搶〷敢㡤ㄷ㤲慦㝥㜸昰㠵㠷㠷㑦㍥晣愰㜱散愶晤て摦㝢攲挸昰搴㐵㐳ㅤㅤ㥤㥤搷て晣收攲ㅢ晡捦㍣昸㥡昲换㍦㙥戶ㄵ㌹㜹扣愰㝥ㅡ㕣㠴㥣挶㜷㤰挱㌴㌸攳㑦㜵ㅡ㕣敥ㄹ晣㉡愵㘰愳㐶昱㤰㠱㤷㠱ㄳ㤰ㄵ㈷敢㉢扡晦〳㘹㍣㤰㤰</t>
  </si>
  <si>
    <t>Decisioneering:7.0.0.0</t>
  </si>
  <si>
    <t>CB_Block_7.0.0.0:1</t>
  </si>
  <si>
    <t>㜸〱敤㕢㝤㜴㕣挵㜵摦搹摤昷戴戳㤲扣㙢㥢㉦〳〱昱㘱㙣㈳㘷㤱㉣ㄹ摢㄰㘳㑢㉢搹㔶㈲㝦㘹㘵㥢〴捣昲戴晢搶㕡扣ㅦ㘲摦㤳㉣ㄵ㜲攰慦㈴㥣㐳敡攲㌴㈴㌴㄰〸㤰㈶愵愱戴㐹㈹ㅦ㑤ㅡ扥换愱㑥㑥㜳ち㑤搲愴愷づ搰㌴つ㘹㡦㝢㑥㥡㡦ㄳ㡡晢晢捤㝢㙦扦㈵ㄹ挵㥣昸㡦㍣㘹敦捥摣戹㌳㙦收摥㍢㜷敥摣㤹昵〹㥦捦㜷〲て扦昹〴㤹㌸㍦㌱㘳搹㘶㍥ㄶ㉦收㜲㘶捡捥ㄶぢ㔶慣慦㔴㌲㘶㠶戳㤶ㅤ〰㠱㥥捣愲摣搲㤲㔶昶て捣㔰㜲捡㉣㔹㈰搲㝣扥㔰㐸晡搹㡡晢㠹㝡ㄹ挹㕡㤲㘸〹㉡㥦搴〱摡㕡〰ㄲ昱晥㥤㘳㌷攱㈵〹扢㔸㌲㔷㜷散㜵㥡摡搸摤ㅤ敢㡥慤㔹户㌶搶戵扡㈳㍥㤹戳㈷㑢收挶㠲㌹㘹㤷㡣摣敡㡥㕤㤳㘳戹㙣敡㐳收捣㘸昱愰㔹搸㘸㡥㜵昵㡣ㄹ扤敢扢㝢搷慥捤㙣搸戰扥㉤㠴㠶户挷晢㜷㤵捣㡣㜵㡡㥡㤴㙣㜲㘷扣㍦戶挳戴㑦㔱㤳㘱㌴戹㈳摥㍦㔰捣ㅢ搹挲愹㘹㔳㈳㥢㝢〶捣㔴㤶昲㌰捤㔲戶㜰㈰㠶㑥搷㌰ㄹ戹㜵戱㉤攰㜶捡戰散戸㤹换㡤㤸ㄹ㡡愲㉤㑦㠶㤹㈵戳㤰㌲慤㐵昹挱改㤴㤹㜳㡢慤㔰㝥慦㔱摡㘱攴捤㈰ㄳ㤱扣㈳戳愱戴㔹戰戳昶㑣㝢㝥㡦㘵㡥ㄸ㠵〳㈶㐹戴晣搶挹㙣㍡ㄸㄴ挱愰㉦戰愲㔹㘷㤴㘰㘲㕢㑡愹昸戸㔱戲㔵㡥㈲敢㙥㐶㕢愵ㅤ慡攳㌵摤㘲户㍢敡㙡㔱㐸㠹㙣晥㐳㘶愹㘰收昸ㄲ㡡慥戳㡥㐸昱挴攱㝣㤹㌹摥㘸㈸ㄷ搱敡㑥〱づ㠵㙦㤱慤〴㙤〰㝡㍢㐰㘰挷慥扤㜲ㄱ㔱ㄱ〰ㄱ㍣㡥㈹㔴㕤㠵搴晥愴攱㑦㡥昹㤳㈹㝦㌲敤㑦㥡晥㘴挶㥦㍣攰㑦㡥晢㤳㔹㝦昲㈶㝦昲㈰㘸扣㈷搴搲攲㜷ㅦ摦慦㥦扡愱昳㈷捦㙣㜹散搱㉦㍣㌱昱敢扢摦搱㌸㙢搶㌶敢㝦㍤㙢晡㉣㙢㌲㍦挱改敡㡡㡤㑣㤵昹〱换摥㘵㤴昲搶愹㤵㉦愴㍢㥦㠰晢慣晣㝢㉦㘰扣攴㤴〸㔸㕦っ㘶扤㝦㐷戱㤴㠷㠵ㄹ㉥挶㈷敤㡤敢扢扡㔶㙦换㌲戵〱愹敤愶㔱㔰㠹㠴㥤ㅥ㌰愷㤰㤴㑢挸摦愵〰晡ㄹ〰晥㜸慦㍣㤳㤸戳〰㠴昸㑦愸〴搵攲摥㉢ㄳ㉦づ㍤晡摣昰㘳㍦扡㘸晢㙦ㅥ昴㈷〴つ愰㌲㠷攷㤰㜸ㄹ㠰㝥㉥㔱㐳㈳㈳昲㍣愲捥〷㄰攲つ户晥㌷㝡㥦㕦㜵昵㘵慢户摦㜷敢慡㕢愶晥㜵摦㤳㠲戶㤳㍡愱㕦〰㜰㑤㑤㡦搷挴搶扢㍤敥㠹昵㍡㍤㘶挲敤㜱㔷慣愷㘷㐳捤戳㑥㕥㠸㌶㘴〷㕢扢〸㈰㄰敦㕥㈳㉦㈶敡ㄲ〰㈱㝥攸昶㘱挳ㅢ㡦晣摢㡦㡥㔸㝤て㝤散挸攷攳㤱㤷づ戵㉤㐷昱㙥㜷㡡っ㤴㡣㐳戰㌳ㄵぢ戶㈶搶挵扦昹つ㌷散㜶㘶㙤㘶㕤愶扢㍢扤戶换攸㌱㌴㑥㥢㤳戵ㄸ㘴㜹㕢㘶㕦戶㤰㉥ㅥ㔲㈶愴㉤戳㈵㥢戳捤㤲捡㐴㌲昸㜲捣愰捡户㘷〶愷戱㜸愴ㅣ㙢㜳㐶㈶㙥㤶㙣㤸㕤㝢愶愲愱攷昷ㅢ㤶㔹挹㜶扡㙤昷ㄷ㈷ぢ㘹敢扣收㠵〹摢戰捤㜳敢换㉡㡤㌴㔴㑢挰㈶㥢㤶敡搲〵昵搵昶ㅡ戹㐹戳㙦㍡敢ㄴ扦慦慥ㄸ搶戹㌸㌶㝢改㤶㤲㜹㜳戹戴愱㐷㝤㔸挵愷㔴摢つ愳㜴㡡㥣㝥㜵挴挷㡢㤶㔹㔰摤敢捣敦捡愶づ㥡愵㠴㐹ㅦ挰㑣慢愱㥥挹㈲㜷㠹攸摣㔹挰㐰㘱昴搳ㄷ㔷㘳挹㘸戳㤰㌶搳攸敦〴戸㍣㌳㙡㡣攵捣戳㙡㐸㥣㜷愲㘰㔹つ㝡㑢㌱㌵㘹挵㡢〵扢㔴捣搵㤶昴愵愷っ㉣㑢改敤挵戴ㄹ㔴㡦捦㠱挲ㄷ〸〸攱㕢搹捣㍥戲㙤㡢㉢㐰㤵㤲搰㈴捥㑤㕣愵㐴㈴㙥扡㜲㤴㕢㐶愲㑡挹㐸扦㙡捥㥥㔴㉢㈱愹扢收愴㙥愲愴慣㜴㑥敤挴㡢㡤㐰㍥㤰㐳捥攴慣昴㕦㍡㝢㤳ㄵ扤㥣愷愷㔵㔲愱换㐷敡㌹㤸愶㥡㉤敢摥㝢㑢散昷㉦㜵㐷㍦㌸〵攷㘳㥢㔱㐸攷捣搲㥣づ慢㘰㡦攴㘵〴㉢〸㔶ㄲ慣㈲戸ㅣ㐰㝢つ㌶㙥㔶㡥搲捥㡡㘹㌱愳ㅤ捡愶敤㜱㝤摣捣ㅥㄸ户㠱㠳愳ㅢち㤱摤㉢攱㉦摦㠶捦㌲㔸昴挳昴㥤攵㙡㠲昷ㄳ挴〰挲㘱㥦㝥〵扥㝤㝡㔸㜶昱慢㥢挰㔱挸戰搰攸㔰扣㝢户㠷㕥戵㔴㕥ㄶ㝣㘰㑢换挳㤹戳〲㠱㘶㑣搸㘶㔸攳㌶攷摦㥣㠵捡挱㔹挳㐶㝢〰摡㝡〱戶㙦㌳㜳㤸扤愷挸㝤搶攸㉡捤敢愸㜱㌹㍤㉢㥦㤸㈹愴挶㑢挵〲㜶ㄶ〳㠶㙤昴愵攰㡤㕡挲搰昳㙡㔱搶昳㙡㐵㙥换㡦㤸ㄳ愶㘱挷㘱㥣敤昶晣㌰㍣㔹㘵㍤㠷搲搳㕡摥㜱㐲〷㑣㉢㈵改慤づ挱ㄸ㑤敢㐸挱扡戶攵㘹㕥捣㘹㥢㑤户攴攱ㄷ㐱㠹㈴㠸㍡㔵㉤㈷挵㥡敤ち攷搵づ扢㌹戴㄰㔵挹慡㔶㕡ㄵ挲㘹㐹慤换㔸㌷戱㤲〶㕤㔸㍦㙦昶搸搹㥣ㄵ㜳戹ㅢㅢ㈸㘲㉢㘳慡扤ㄵ戹慥敢㔰㉢㝤㑥㔹搵㑦㙦扡扢㍢㔳㘳㑥戳攸捡搶㔲㜱㜲㠲ㅥ搱愹㙡㠷㙤昹攴㕡㠰晢晦攷㤱慢㤷摦昷搸〹昷晢㌶㑣ㅣ昵㐸㝡挴㤲㕡捥㉣扥搴㈳搷攳㉢㍣㔷㤹㐶摦戹愹㝤㥤挵㌳愷攷搴㤶挷㘸㐷㑢愶摡㙡㠴㔴㘶㘶挲㙣捦敦㉢㤶づ㡥ㄵ㡢〷㈹晣㐵㉡㘷㡤㥢愶㑤晦扤搵摤慥㌰㉤㠴〸〴㙡㍣昵㉡㐷㥦㥥扦晥〱㠰昶扥㕣慥挳㙢搱搲㌷〲ㄵ挰㍡愲㕦㠳㐴搷戶㤹㌴㔶戶攲㈱戳㠴敤㙦㝥㌲㘷搰攳㑥㙥㑦㡣っづ㈶〷户っ㈶㠷捤㔴㐷㜷㙦㜲㑤㔷㜷㙦㙣㍡㘷㑤㡢㘷挱ㄵ㝡㠲㑦ㄵ愶扦扦晣㥢㥦摥㝣搷敥愷㠷晦昱㔳㐷扦㉣㥥㜱ぢㅡ㕣㝥捥㠴㌹晣愰ㅡ挷㍡ち摡ㅡ㍦愸㘱㠵㜷慣捤敦晤㤸搳捥㡦愹昵㘱㉥㥦㘷攱慥昳㘲㘶㕤戳㝥敦〵㌴ぢ㕢㌹㕥㐰ㅦ㈶㡢昸㍢㑣㍢慥晡㐸搷㍥㌲㡥扣ㅣ㈰ㄸ〴挰摡慤慣ㅡ㤶敥慤㑥㔶㜰戳挷㌵㕢㙥㈳ㄸ〲搰戸攵㥢㝢㘹挳㜴愵愵ぢ㜲㈷摥㥥ㅦ㌰㌳〶〲㕡㙡㌹ㄲ挶敦㜲戵ち㈲摡㔷戵㔴捤㍤〸昴㥤㉢㠱㕥敦摦搶㠶㕢㄰〴㑡㙦㌵ぢ愳㌰挹搶愹㕣㠴㑥攵㘲㈶㍦㠸㜱㜸㡦昶㌸ㄴ攱攴挷㐴て慦㘵㡡㥥㐴㌲改ぢ㜱㠴挴攸挳〰摣晥㌷慣㠱㍢㔰㄰㤶㉣㥥愵㑣㌰㔸㐰敤㤰㕣㜷昴〴㐰㠰㈱つ慥㌴攲捦摤昵愱㘱攱㜸挴㉤㘸㠸㉤㌰愴愰㈲㔵晢㤰㤰搷ㄲ㝣㤸攰㈳〴搷〱㠸㠷㔱戵戹昲敦㈷捤つ〴㐹㠰㡡昲㠷㜵〳昹㠸ㄷ㌱散㜰㥤㔷㥦㘰攸㐲㑤㠶㌱㔶㑡〱〸挶㉦攸敢昹㘴ㅡ㘰㔶㠷㠱昱㡥㐶㠶ㅣ〰㌶㉣攷㈸ㄳ㡣㡣㤴㤹㈵戹㉣㍢㡣㍡㌲ㅢ愳敥㜲ぢㅡ㠲㈸㡣㝢愸昰捤〴ㄲ攲昰慣㑣㈹昱ㅤㄶ〱摤晥ち㔳攴㤴㤳ㄵㅤ昸㔶㑣㌸㠴㠴㥣〶㄰っ愰愸㐰搰っㄲ摥㈳㍥㠶㜷㔰搹㤴挲摣〲戴ち戶㌴㘸捣㐷㔱ㄲ㤶㉣㙦㘴㤰㉡ㄳっ捤㔴㤸㐰㡤㜱㤸㜰慢㍢搶〶㙤戹挵㉤愸㡦攲㘸摣ㄳ搵晢愷㉡㌲㕡摥摦㔶慤㌹ㄴ慢㥥搹㔳挸摡㔶㙢愶㙦搲㉥㙥挹摡㌰ち㙤ㄹ〰㈴㔵㤵㜳搵㔶戰慡㔲㘷㘶㙦搶㍣㐴㜳㜰㘱㘳ㄱ㠲挶昱㐹换㉥㉡搷晢㠲挶昲㠱攲㡥愲㍤㤰戵㈶㜲挶捣愵㑤㡡㥤㤲㝤攳㘶〱戱㠹ㄲ㐲ㄴ昳ㄱㄵ㈷㈶捣㜴㤳㍥㈶㡡㤳愵㤴㌹㌴㜰㍡㐴㌷㠴戳㠷昰挱㑤㠵㜱ㄶ换㘷㜷ち慡昸捥ㅤ慥ㅦ慥慤㔸攰收㤸㕡㈸攴挷〱㘱捦〴搴㕣㝥〲㐹㘸扢戶〲摦㜳慢㐸㔵扣㠴㤶㈷㥣㠱㔸ㅤ㕣扢ㅢ㤰ㅢ㉡㔸搹戴ㄹ㜶㜳摢戳㠵㐵㙥㜲攷愴㕤㔳㘲㑣㉦㜵㑢攰㝦敦㉣㐰昴㈹愳㤴㍥ㅤ愴㠲㠱攱㜱㐴㈲㜴晣㉤㡣搱㑥㌳㍥摦㜱敦扣敤昸㙤攰㌲昹捣愰㐴搳慤㔰㜹㉡㈲㔱ㄵ㙡愲〱㘸㈷慢换攸㄰㜳っ㔲㉢〹㌸㈱摦㐵㡡挲㠴㜲攳㥣㈶㘷㉥慤捤㉡ㄷ㐴㘶晡挶慣㘲㙥搲㌶ㄷ㤵㔳㙡㤲换捣㠸挹扤捤㤴搹㔶㑥敤㑡搹〸慣㤶摢㘳㐸昰昴㤱づ㌸ㄲ㜴㈵㈴㤴㡣昴㌹ㄴ户㜶㄰㥣㍦ぢ㤴㈸捣㜹㐶㍤晦扤㐹晣挹㍤㝣晥㙣㤳捦㑢㔰戶㄰敥㉡㌴㕦敦㘳搴摡搹敡戸㈰㘷搱㔲㉦㕣敤㔸㌷㘵戸摡㍣ㅣ㐳㜲敤ㄹ㘵昳㄰㜷攷㔹㑦㠴搳㈶㠷戳㔳㍢㥢㌲㜲戹㤹㐵㤹愱㐲㉡㌷㤹㌶㠷㡤㌱㌳攷搹㙢㥥㙤㥣ㅥ昲㔲愷捣㡥慣收攰㡢换㤴㈱ㅣ㌵㝢㔱挸〵㥢㌸㥦扣〳㙣㔵㑢㉡摡㜰挴挲昰摦扢づ挰㌲㐶戰愴㜲㝣愰㑥㍤㘱搲ㅡ㔰戴㘵っ㑢㤵㘳戸㙡戶㔵㤱つㄷ㠷㡢㠸慦愷慢㔰摢戲づ敡戴㤹㔳㑡㐴扡慥㉦㜴㘱〱慦慡㥥攳户㜵晤愱㙥慦扤昴搸㈶㉥㌱㥣ㄸ慢㔱㕡ㅦ搰慡㥡ㄸ㙡捤㔷〶㤰㐱㡥〸慤㤷攳㌰㡣㘶敤㥣搹㥡㔱攵㉡ㅤ攲㜴㈰㌷㕢㌲愳攳〸づつ戴㘷戶㤶戲改㕣戶㘰搲昹挰㜹て㑦㥡㠷捤〳㌸㤹搸㔵戴戲っ搹戴㘷㐶㑢㐶挱㥡㘰っ㌰㌵戳愴㈶愷㠴愵㘵晡戳〵㑣ㅥ攷㥤㑣㐷㌲㠹昱攲㈱㕣㡢㤸捣ㄷ戶ㅡㄳ搶㘹㈱㈸㍡㤴捥攳捣㈸扦昰晢㐵挸ㅦ㕡攸ㅡ愵㐲㜶㜰〴〲扥㌵㘸搶㑦攰㡡㡢㔱敤㌹收㉢㈵攵㥥つ㜱扥戲㕦㌵㘷捥㑤㈳搴攵㝢㈵戴挱昲㑥搶昹㈴挰搰搶㍤㐳㤵ㄳ挵摦收㌶㠸ㄶ㐳㜳㜳慣〴㑡㌳捡愷ㄷ昴摢ㄷ㌹摡㐲ㅣ㤵㐷㉡愱㌳㔷慦㠱攱㡣愲愱㌲㘲昱㈴㌹㤳㕢㄰㘱㙥挳摣㠷攵挵㥥〹㈶㜷㤱㤳愱㈷㠷挳㘵换㉤㡢ㄷ昳㜹㠳摡㐵捤㑣挰㙣㥢㈱攵㔶挳㤸挸っ㠰㔲㐱ㄷ㘵㑣〳㘵㑣㉢ㄴ㔶㘳㥥㐸慡㌴摢㉡ㅥ㌰㑡㔹㝢㍣㥦㑤㠵㤸攱愹攱㘹愱㤶搰㈰㥥㥥㜸㡦搲㑤昸愸昵㔱〶㈷㜰つ㘹挷戰㙤㈰敢㈸㝤㈸慦㕦㉤攱㘲㠱挷㍤㜰㘲㤵慤㤷㠷搱㥡挶昳ㄲ㔸㝤愷㉢㔵扥ㄷ㌰捡づ〹㥥捣戰㔸晥㤱㥢㘰㈶㐸捤㥦㌳ㄶ摦〲㠲昰㜰搱㐸㙦挱挱㜲戱搴攲㕥㕥ち㐱戴戴㉡愵㈸㡦㕦攲㌸戲挴㔱攸ㄴ㕣攰㔲㠸㠸〴㑥㌶㠲㍣戸搱ㅤㄹ搲慦昴㘹㕡㙢愸搹扢㠶扣戶㉥㜵攳搴搵㜷戲㠶ㅡ摡晦搹敥昵㥢搰㈹っ㑢㐵〱敥㐲㔲ㅥ〱㄰㍤〰ㅣ㑦ㅤ挱愷㐸昰挷〰ㅡ〳晣昵戳㘴搶戳ちㅣ㜶昹戴㍣捦㔰㐲㜹づ〷摥㠶㡥㤳ㄵ㥣挵㠰㈵㝡㙢㠸㘷ㄹ昲搳〰摦㍡㝡㤴扢㜴㥦攰㘱㠰昷㝥㕥㘰㜰㍢㜸㌷㤲昲㌳〰㕡ㅦ挰扢㠸㠰慡攱㤵㌷㤷捡捦慤散㈵摢㌳搵㕢挷愵ㄹ㜷て㔹戵㔳慣挳㈹晦ち昳晣㌴摡〷㠲ㅤ㘰㥢㌷㙢ㄶ扥〰㐳敤愹攳㘱㥦㘰㜰㤳ぢ慥㑦晦㉣挰㔲攷攲㐸〷㜸㘳㤷戲㘳㤳㕣ㄱ㔹愸愴愴㔴摦㥤ㅢっ㠷搲昰换㝢〰〴攳愲㌴愸㤸㑦捥〴晢ㅣ搲昳㑦戰慤慣㠱㡦扣搷㑤㌰㈳戶〱㜸㑡㐱㤵㜲㤵攲㍥㈴攵攷㐹㌰搴㥣攰㝥ㄲ㍣〰愰㌱㤴㔷㙦㔱㙡㈳㤲㙥摣㌲愸㉥慦昱㘴㉦㠴㐳㌲㜵㈴愸愹改搷㕡㜵㤴愷㍢愷㜸㈱搴㐱㉡㙦改〹搸㘶㌳ㅤ㜶㌴㡢敡㑥㈳攲昷〷㘱愰昴晡昳㤹㠶搷戲㠹㠴愹愲愶㠲㤱㐲晤ぢ〰㘱㐶㑥搰㝥戲㐹戴㄰摢敥㠷㐰攲ぢ㡢ㅤ㠰ㅥ㘳㤴㤱㜱愶昳挳㐰换㉦〲〸㠶昷ㄸ扤搱晦ㄴ〰挸㉦ㄱ㍡㕢㜷㈵㙢㐶晥㔶㄰攷㍥㔵㐶捦ㄵ㉢挳㠲摣㜴㔲㉣昳㙤㘰〴挳㠷摣挴昸攴㤷〹㔴戸挰昵愲挵㜵挰搰㤳㜶㥥攳㈷摣敦摢摣㙦㤸㈳㐷晤昶〳愱搴てㅥ㌴摥挹攱㔵昹ㄶ㠲㠱㐷愵㘶㡦㈰㈱㤲〰㡥㥡昹㈴㠷㈸扦〲㌰扦㥡㌱㄰改昱つ㐹㑦愱ㅥ㐵㔲晥〵㠰㐸〱㌴㈱㜸㡣〴㝦㐹〲㠶㉤㘹ち攵㕦〱㤴慤搷〱㘴扣㙡㕣搴㕣㐵晤㉡〹扦〶㈰㈶〰晡昰㐱戲㍣摦㑡挸㌹昳敤慦㤱㍡改昹㘶㠱㔸㌱攲㜱戶挶愸㘳捤㝣㝢〲㠸昹ㄹ挱攸㈴㤸散㤳㑦扡〹㘶〴㐳㤴摥㌰慡㡣昰㔳㈴㝣㥡〴搳捤〹晥㤶〴㕦㈷〱㈳㥡㥣㜳晡㌷〰㕡换扡㡣㕢㘳搴〹挴ㄹ㕤昱㤳㐵昲㥢㐰㐱㤹㍦ち搸攴慤捦〰㉤㥦〵搰㍥づ㜰㜲㜱慥ㄶ㔰㐶慢㠲㡦敡㥣㘱㜱㘶昷愴㤱挳㌵搴㥤搸〵摢㐴㥤づ晥㑦搰㠹㐵捣㙢㈵搴㄰慥摢㑦〳㔱捦㠳㕡㡢攲㡥㑤ㅤ慢㉣㉣㔶ㄱ搶慥㠱㠰㑥敥㉤搴㤷摡㠳づ㘵愰攵昳挰㜳㌱昹〴扥㤵㠲扤㠰〴晤㉢㝥戴㍢〰收搸㈰搴㙤攸㔹㝦㘹挵㥦愱攷摡㤹挳㜲㜴ㄲ晢㠴ㄷ㔱㔵摣㐹㠰㡦㝣〹㠰敦愷㑥㙢昴昸敡㤷㠴〶㈷㔳㑤攲っ摤捤㠴㍤㤳㠳㡢捦㈴㤷〸㈷㐵㥦〶昱㑡攰搰扤㘲〹攱㡡㘰晤㜱㙢戹敥㜲扣慦昵㡣扡㉢㔹慡ㅡ㑢㍥挹㉥㙤〰摢㘷慤㕦换㘹搶攱愳扦っ㜰挶昶㙣慡㔴戴㡡ㄹ扢㈳㠱㥤㙡〷㉦改㘵㄰戳攸搳搶愱挵愶敦攴挰㠲〵摥挲㥥攲㈹㔵昸㘰愱㜸愸愰㝡愳㔹扣慢愸昸搵搲挲搷挰づ㍢捦㈵攰㘲㤴㥥㉦㉢换㔷〰摡〳㔱扡㡥㝣愲㐷㥣㙦㕦㤴扥㈲㥦㈸晤㐵㍥ㄱ㝡㜸㙣㠵㝣㍦愵㑦㤴㝥㈱ㄵ㑥晦〷㠰挵昱晥㘴敤㠵㜳晤㈸搰㙤㐰慢㈵㝣〴搷晣昴㙦〱戳〸㤸慡㑤㘸㤴㡥㈵㕢㤱摦㈶㘸㈳愰摦㈸㤴㈷挳摣㜷㤸挳㠷㐴㠲㥥っ㤵㐷挴挰㕣㡡っ㘹㥦晥㑦〰戳捡㐱慣〶ㄹ㘵㔱换㑢㍡㌹㡡㤷慦㈱〱㕥搲愱攱㙢昴㝦〶㔸ㅥ敦㡦㡦㈴搷㥢收晡㤴㘱㕥㤹㕥㥢改敥㑤愷挷挶㝡㝡扢捤摥捣㠶ㅥ㜳㙤㔷㑦捦㤵扤㔱攵晦㠰㕣㝥ㄷ㈰㝡㍦㠰ㄲ摤昷㤸㝢挰换戱㑣㝢〸㘰㕥㌳攳㍡㈳散㤵ㄸㄳ㈹㤱ㄶ㘶戰愵愵攱㜸愱搶攴挰㑦㔱收㐹㜹㉦㍡愱㜶ㄹ〶㍢户〵昱㉡戱扢㡤ㄶ㐴晥〰㘸昹㐳㠰㜰昴㘱㐰㈵ㅥち㔹㔲愴㤲㔲㡣㝥搱挳ㅦ㈳㙡㈹挱ㄲ〰昱㈵〰慥ㄵ㘱昱㍥昴㠲戶㡣戵挳昲㑤㐲搸㈴晡㈶戴㐰昲摦〱挴㈳〴捣晤搸㑤㈸㈱㝦〵ㄹ㈵攴㘵愸㕥ㄶ昲㑦㠰㥤㕤挸㘷㠳戴㔱挸㡦愲づ㥦㈸ㅤぢ㍥搱挷㥣㙦㕦㤴㥥〴㥦〸㥤㠸昷㘶㠲㝣ㄵ㉤㜳㐰晡㑦〱㥡㑣㤰户㠰慥㥤㈰㍦〳愶㝥㠲㝣つ㌸㈵㠱晦㐲㐲㕤㐵㤷攷㈰㈵㤴敢㐱搴㜱收昰㔱扣㝢〲〹挵扢㐸ㄵ敦㈴㈷〸㙤㤲㘸㙦捡㈶㍡㈰㙡㉥晣ㅣ〹捣〵㍡ㅢ㝣愲㜴㌸昸㐴改㕤昰㠹搲挳攰㈳攸㌸㍣挴㐴㉢㥡愴挶愹㍥晥〲ㄸ昹㑢㠰㜰昴ㄹ㐰㠵慢搳㥣㘷㍤晣㙦㤰㤰ㅤ〴ㄷ〲㠸攷〹㤸㝢挷㑤㌰ㄳ㝤〱㐰㜵㡤㌳㕤㤲愰摤㉦㕥㜴㈹愴ㄷ㉦攰挲ㄲ㝤挹㈳昵㠳㑡〶ㄴ愹昶ち㤰㔷捦㝥㍥㔷㘵㠹㍡戱昲搵摣㠹ㅥ挴ㅤ攷ㄹ戶ㅣ㐰㈰挰搹㠸〴晤㔷㉤慣㉤㑥搱㄰㥡攲㐷㝢晢㥤ㄳ㈷㝥㡢㜶挸㤷捡愴㘵㡢攴㥦搴㠰ㄷ㌴愲ㄱ收㍥㐰戰㤱攰ㅡ〰昱㑢扣戲改昵戶㕦戸〵昵搷摢愲㌴扢㡡昱慤㘴㘴㐰搰㑣㤲㤹攲攷愸挱ㄱ愸㤷戶愳㔰愳㠵㙢ㅡ愳慦晦昱㑢昵敦㠲戸ㅥ㥤㤹ㅦ戲戰㌰攰ち敢㘸戱慦晣摢愴挵摥㠲搱改㕤㥦㕤㕥挱㜸〷㘱㕥戵㥤愵㜲㍤㕣〷挵㙡㡡㠲㑥㕥戶㍤戳㤲慢摡㍤㥥㔷挱攲挴ㄳ㘷㌱㘶摡㙢搱挲戶㈰攸て㠸晡〰㡢㡡㜵扢㤷ㅤ㘹愱搹ㅡ敥扥て愵㘹㌴捥㙢ㄲ昱改捦摡㉡㘰㑡㐷㔸㐸㉥㈷㝡〴㙣ち昲㠷㈹摡㜱㜰敥愴摦㠰㕡㔵㤲收晢㠸〹换挵昸ㄲ㕣㘵搸ㅡ㔱ㄱ㕡㙣つ㥦扡㔵晥昸㈶攰昸㙣㔶搰ㄷ㜲扦愳㥢㈳㌴敦慡挶㝥㜱搱㤱㍥敤搸㙤づ挵ㅤづ㐵挷㥤戵摦户敦摤㉣㡥㠱愲愲㕢〹攴ㅣ摤㝡ぢ㥤㘸慡㕢㍦㜵ぢㅡ㙥挰扣㠹扡散戶㍣㥢〳㜱㌳㐲慤〸挴㥥㐳ㄴㅥ㝥㐵㝦っ愰昴㜰ㄹ戲搰㐳㕡挱㑡㉦㉡ㅡ晥挶㙣扤㜸摤㉤愸扦㕥ㄲ愵摤㔴㉤㕦攸戴㑣攳愷㌴晣ㄸ㙡㤴㌵晣㈲ㄴ㐶㘸搶摥ㅤ㝢㘹〳㙢搸敢散摦昵捤㍤敡㘹㉤㝦㍦昷扦㉢慦㍦晣摣㙢㥢〴捤㘱㘵㘰ㄵ昶晥㘰戶㠱晤㡢㕢㔰㝦㘵㈴㑡〳慡〶戶挲ㄹ搸〹攴搵挰扥攷づ㙣㈵㄰㈱〶㕢㔱慥ち扥敢ㄶ慣㐲㠱扣ㅣ搸愸㘷㔹㌵ㅡ搳昹㘲㝥㔵㍦㤸攱〸戴っ扤昴搶㡣㠳愶改㔳昷ち㜲捡挵㙤㐳㤰扣㠴㥦慣っ攳搸〷愱㜱晣ち搰㜵ㅢ㜱ㅣ挴攸㡤ㄷ㠶㤵㉡挷捡㝡㘶㘷〹㜱搹㤶捣㤰㠵挳愵㜴〸㌷挲㙤晣㠴愸㜰㍡散㈰戱改〸㜲㠹挰㈲挱慢㈰晥愶晥晥㜲ㄴ㌷㥤昳敡搸㉣㔶攱㠷㜷㠲敡㘷㙣㝤㘱晢㐷扤ㄳ昲㤲搸㠷㕥搵搱㙦㌲ㄶ昶㉡㐴敢㌸㐶户晢愸〸㜸晣昸敤〳愸昴ㄸ〰慦㑣㍢戲㐶㑣㐴㕥挱捡㔷㠰㐴〱㠴㌶㤱愷〲攸摤〰㤵摢㘵㔳㌴戴㤶㕦㝣摢㙢晢慤㌵换㉡㙤昷戰ㄱ戶㡤昳〱㌴挵㜶搷ㄲ㔵㘹㔷攳㕡㔵捦㉡敥攷戶㤰㤷㜵扦攳㘸㙤㈵晦㐶敦㜹㝡昳晦昵散敦ㄳ㕣㡥㔴㤷搶㈱攱〵㙣搲㔵〱搲愰㜸搹敢㤶慦㝡挸ㅢ㐰慦㕦〵㄰挰摤㍤㘵㕢㔴搷慥〶愶慡㙢㐲慤㘸挰㜹㑦㤰挶㜶㉥㌳㑦ㅦ愷㈵㥦㌴昸摢敢㔰㍥㤹㌳ぢ〷散昱昲敦慤戱〸攰攷〲㜲㘳㔵㡢㔱㕡㍤㌵㍦慦㐱〲敥㔶搹摥搱挴愹戱攱昰戵〹扢㥦昱挶㔵挳敥㍥搰慡㤵㕥㌸㡡〸㜶挷㠹慡戰㕢搰挰愹㜶〷㤱㘸捥戳愷扤戶㙢㜸戶㤵つ㤱㘷ㄵ㝥つㄱ㔵搵昶㐵挸㔳㥣摥㈳㘸㜴㤴㔱㜹ㅣ㑤搲㡣㙥㐲㤱ㅣ〶㌶㐲换挲ㅤ㕥换㜷搰㥢㘵㠱挳攲㌲晦㘱搱敥㍦敥㍢ㅦ〵攷攳㌰㔳愳㕥㥥昴㔴〱敤㐲㘳ㄳ摢㔱㔷㔰摢搹㠶摣攱㈶㤸ㄱ㔴㕦㜶㐳敥㈴㤶㥡㡢㝦㥦摣〵㐸〶昳㈳愸㑢㡡㘶㌷㡢愹㐲昸昷挹ㄱ㌷挱㑣挴ㄳ㜹㐸㔰捣㡡㈳㡦㔶㜳㘴㤴挴ㄴ㥥㙡㘸て㜳㤴ㅢ晥㝤㜲慦㥢㘰㐶㔰〸㡡㘶ㅦ戱攴㍦搱昲㕡㌷挱㑣㠴散摤㠷㠴㝦㕡愴㙥㑣摦㜸攳慦㈲挱㡥㜳㠳搷㙥㙥扢攷搸㉢慦ㅦ㜹昵晡㡤晦昱昶扤昷扥晡收㤱愳㙦㝦㝤㙣攳摦㍦昸攰ぢㅦ扣晦攸敢㑢㌲て昸晦收㔷挳て摣摡㝤昰搶㥢㌳㝢㉥摦㝡敢㠷㙦摡摤扤㙢㜱㘷㈰搰搲戲㘲改换攷慣㡣摥㝥昳㤳攲搹敦㥦㕤㄰摢摤户㤵㕤㙥扣捣ㄷ㈵攳㤴㈶㝦〴〹㉣捥㡡㘵㈸愸愵㈲敢ㄴ搵昵㐸挸晤㈴昵ぢ挵㌹㤲摥㠰㍣ㅦ㔲㐴挹㐱㐵㥡㈴㔵㈰㐲㈶扤愷攳㔲㝣挷㥢换㑥〷扢ㄲ㈵晦㔵㌷っ搵つ愱㌸㑦慡㌱攴昹搰捦㡡㔲〲㡡㉡攵㔰㤱〹㑡捥昷扡㜲敥〷㔵〸慢㉣挷慤ち㍥攷ㄶ㐴㔱㈰㌳挰ち㜲㐳ㄵ摤㔳㕢㈷㑡戶戰昱昶愰㈰㉦ㄴ捤㘷㙢㘹〴㝢愷ち㍥㔳㕢㄰㘵㌷摤捡散㥢愲戹扢㤶㐶昰昵㑡慤づ㈲㈱ㄴ㘰慦㜲捣㈱挱㑦㤴ㄹ㌵挲㍣ㄲ敤〱㡤㕦㜳摣〵愹慣㘴摣㤵挸㍣敥㝢搸㕣搳挲昹挱挲愴昳攳㉥㍤捦摢ㄹ㠵挵㙥㤸戱戳㑣戳愴㡣㈹搳㉥㉡愳㔴㥤㘵捥㌱㉢㝦㈹㐷㤲捥㑡愳㘷搶㤷㈸㝡㜴㥣㝤昷㕤㍣晢㤶捤敢㈰扢ㅢㄲ㈷㑤ㄸ㜲㝥愸㔰〰㌷ㄸ㜰ㄱ戲㤲㘲㔶㘳昶㈴ㅡ〳搵㐲敤㔷ㄱ㜵㠵〲㘸㐳㑥㈰挷㘵㠸㥦㈸㌳㑡㘶㌷㈳㈱㑢〴ㄶ㐰㔸㘳晥㤲搹㜹愱㜶㐶㘴㐸㉢㕡挱㉦昹㜸㌷愲㍤敦ㅣ慢愹㌲晣㠸㤱挵㡤挲㕣㐲㜴㘷つ㘹搸㐱ㄱ㐶㥣㘴㔹慡慤㙥ㄱ搵攰摤㡡㔴戴㘰㘴晣愰㠷ㄷ捣㍥ㄴ扥挱ㄱ改挹㔱㌹昲搴㜹ㅢ㈶㌰㥣ㄸ㤶㤳攴ㄷ㕦㈲慡㤲㉡㉦挸㑦㌲㔲㥦㈲昱ㅥ㄰ㅦ慡㄰㔷㤲づ㌱昹慥㠸愷㔹㘳戴㙦㘴敢攰愸㥣愹搰㔷㤲㡡㍥挲昷攲扦戲㡢㡢戰挵㕡っ敢搴㘰㕡晦ㅦ〹散㤹㍥</t>
  </si>
  <si>
    <t>d8bf7c01-9abc-4403-ba4d-ceef77af653e</t>
  </si>
  <si>
    <t>㜸〱敤㕣㕢㙣ㅣ搵ㄹ摥㔹敦慣㜷㝣㠹㑤㥣ぢ〹〱っ攱敥㘸㠹㐳㔲㙥㑡㠳㉦㜱㘲㐸戰㤳㜵㐲ㄱ愵换㜸昷㡣㍤挹捥慣㤹㤹㜵㘲㥡㤶㔴愵〵搴㔶〸晡㔲㄰㙤ㄱ慡㔰晢㔲㠹㍥㈰㘸改㐳愵㑡慤㉡愸晡㠰㉡昵〱㠹愲慡㝤㘸㔵㐵敡ぢて愸昴晢捥捣散捥敥㝡挷捥〶㕡愷昲㜱晣攷捣戹捤㌹攷扦㥥晦㍦攳㠴㤲㐸㈴㍥㐱攲晦㑣㈹㘶㜶攴㤶㕣㑦㔸搹戱㜲愹㈴ち㥥㔹戶摤散㠸攳攸㑢㐷㑣搷敢㐰㠳㜴摥㐴扤慢收㕤昳〹㤱挹㉦ち挷㐵㈳㌵㤱挸㘴戴㈴敡㌹〸㝦晢挳〷㡤扤㝡㔲〰戹戱搱愹搹㔳ㄸ㌵攷㤵ㅤ戱㙢昰愴摦㜷晦昰㜰㜶㌸扢攷捥㝤搹摤扢〶挷㉡㈵慦攲㠸晤戶愸㜸㡥㕥摡㌵㌸㕤㤹㉤㤹㠵〷挴搲㑣昹戴戰昷㡢搹摤㜷捣敡㝢敦ㅡ摥扢㙦㥦㜱昷摤㜷昵攰捤㠹愳㘳愳搳㡥㌰摣㑦㘷㐸㤵ㄳ摥㍢㉥ち㈶㔷㈶㠴㘳摡㜳搹戱㔱晣㡢捣ㅥ㑦㜷㘶㜳昳㐲㜸㝣戳㜰㠴㕤㄰慥㠶㡥摤搶㠸敢㔶慣〵㙥㥤㘶㑤㘰愱〵摤昵㔴㙢㑣㤴㑡㥡ㄵ㡥㥡戱愶戰㜳㈵㝤愹挷捡〹摢㌵㍤㜳搱昴㤶搲搶っ〶㉡昶㕡㈷㕣㜱㕣户攷挴㠳扡㈵㔴敢㔰挵㉣愶晣㤴攸戸㌹ㅣ㈲㍡㌱戹晡散㠸㙢㡤捤敢㡥㥣㤱换㝤㠹㘹㍢攱ㄴ敡摢敥㙣㍤㉥愷㉥摦挰㌱㙦㙣摤づ㌵㈷㜵愷摡㜲愸㜵换㘰昱昵㌳戸扤㜵晢挸ㅥ搵昷戹戵㜵ㅦ戹㤵昵慤㤵敥㠰扡攵㡥㘲㌱㕡㥡愰㤳㈰㐳㐰〴㙡㕤〴摤〴㍤〰㑡敡㕦攰㤱㘸㐷㔶㈵昳㝡㌲㍦㥢捣ㄷ㤲昹㘲㌲㉦㤲㜹㈳㤹㥦㑢收攷㤳㜹㌳㤹㍦㤵捣㥦㐶㥢㌰㘵㍡㍢㤳㐱㥡㝦㜲挷扦摦捥㑣㑥扤戴㔳㝤晦㥥㜳户敤攸搹㠰㐶挷㠲㐹㡤㍢晡ㄹ㤰㕡㡤㠸昷㘴㜷昳㘷㘵愶〰㑦ㄸ晢㡣㍢㡤攱攱攲扥摤晡ㅤ扡捡㘵挵㈰扦㡥㔰晡搱戶挷㜸挸戴㡢攵㌳ㄲ㜷㍢㐶㜵㔷搴㌶㙥㈸愸ㅢ㉤㔷散愲㝢搵昲㤵㌹㑦昷挴昶挶扡摡㈰㑤摤㜲㘰㉢攱捡昷㕤搳搸敤愴㕥慡㠸㤱戳愶㕦㝤㜵㐳戵㌵敤㤴㘷㕢搷㑥㌸攲昱㙡㙤搳㡣㐶㈰搲ㄶ攵搸㑤慢昴慢晣㜹つ㡥捤㤷㕤㘱换改つ㔹搳㘶攱戴㜰㜲㠲〲㔱ㄴ攵㔲㌷戳㉡攰晡愱㈹ㅢぢ〵户ㄶ慦㡦㤶ㅡ〷捦㝡㘰㘶㔱挴㝣ㄷ㠴攳㉤捤攸戳㈵戱愵慥㠹晦㑥㔴㙣慢㉢㥥㈸ㄷ㉡敥㔸搹昶㥣㜲愹扥㘶愴戸愸㐳搲ㄴ㡦㤶㡢㈲㤵㑡㐸愱〰㜱摢搱愱㈸㠹摢㕡昳㠲㐴㐴〴挵㘴攴㉢敢挹㉥㝢ㅣ慢挳㉡㑡㠲㌴㤹扣㘱㠵挱㌸㕦㈹㘳㘲㌸㌰戲㈶㙡て扥昴㤶ㄵ㠶慤㘲敥戳㙤㥣㑣づ〴慢㍦戸㈸㙣敦戰㙥ㄷ㑢挲㠹搵㝤ち㘷愴昵〱愸ㄷ㈰㄰㕡敥ㅥㄵ㥤㜲㔶㔹㔲捦㤸㐵㙦㍥㍤㉦捣戹㜹て㘵搰㡦㤹っ户戶㈹㘹㔷愰㐸摢㐸㌰〰搰搵㤵㐸㙦㘲愳㜴ㄷ㔲㐲愵㜴㡡攱攵㍡㐱捥㝥㜵扣摣㘳㑣㤸㈵㑦昸㐲戹捦〰㐶㝣慤㈶搱搷㑢ㄲ㜵昴㠲慦㌰㌶ㄹ㘳愰㔲摤戴扤愵ㅡ摦㌶㜱㠹㑦㐴敢戲㘰捤挹〲㡡㠲㝡㜹㄰挳㙢㈰㥡〶㘹㄰摦㌸㐲㐴㘴㠳ㄸ捤㡥㤱敢㠹㡣敤㘳㘴〴摡㐷㠹㤰慤㜷户㤶ㄱ㈴昶㘶㈲㘵愷㤶晣戸㉥捤㤶戳攴㝤㘹戶ㄹㅢ愷㙤㈱搸㑡㜰㈵挱㌶〰攵慦㤰㜰㤴㜲挸搷㈷敤㉡㍣㙢㍢〸慥〶㠰㝣搲㈸㜳〲㔱㐵ㅢ㙡㌵㜶㈴摢昵挲㑥㤶㐶戱㉦㡡㘸ㄹ㔷敤捣㕥㑢㈲㍡戰㍡搷㠶慥㑤㐹ㅤ㝢㔳㙢摡㡣㉥㠷ㄴㄹ搳㌴扡搶ㄵ㥡㐶㌷㠲㑤摢搴㕢搷愲慢㌶㐸㜰ㅤ㠰慦㔸㘸散慥捥㥡愷㌹㜹㔹㤸㐴扥㈱搴愶㜲て㠸㤸收㝦㡣㠰㙢㍡扡慣摢捦㌴〵㠷㡣换摥㝥摥搵㥡户〳愴㌷攸捣㜵㥤㐳㑦搱㐵㕡搰搷㠳扤㤴昷㕢敡㤷ㅢ㔰慤摤㐸㜰ㄳ㐰㠳㝥攱挹晢㘲扤〴搲㈴戶㈲㤸摢㐸㡦㡢戴㜰㘷㤶ㄶ㠴搴㍥㍤挶㡣敥捣〹て摥㡢挹㜱搸挱㘵挷ㄱ㈵ㅣ㘸㡢戲㠰㘷㤷慤昵㠵敥㠴㔳戶㔸扥㙥ㅦ扢㤷㠵㘲㐸愵㤲ㅤ㠹〶晢㌸挶捥㡣昸㥢㈲㤴㐳晤㝢㐷㙢㈱ㄱ改㔴㑦㕥散ㄷ㝦戶㕣㤷㈴㙤㐸㤲㕢戰慤摡慤〰㤰ㄲ捡ㅦ㕢㑡㤴㈱㌶摢㈵㥢搵㕢慢昴敥挵㥣㑣ㅡ晣㠷㑤㜲愴摢㜷搶㡥挲㜷攰昶㕡㌹搳慡ち㡢㙥㙢㕡㌸〵昸ㄵ捣㤲攸昲㕤戲ㄴ㌵敢戲攲㌲㤱ㄵㅤㅤ㑤㘷改ㄸ摦㥡愴㤳〶㈹ㄱ换敤戱㤵㌱攷昰ㅡ㔱搱〵㐹愱ㄲ攳ㄶ慡㑡㈰㔲ㅥ摢慥㡢㤸㌶㐴㑣ㄶㅢ愷摤㑥戰㥢㘰ㄸ㐰晤㍤㈴捤㙡㌷㥥㠱戰捥㐵扡戳昳昹㐴㠶㘸㤰敥挱㜷㕢ち慢扤㝣捤㍥㠲捦〱㌴㤸㍦㜴㍥挶㄰愲㐴㜹㠴㄰㘹㉤㘹挶㐹㔳㥣㈱つ㙣㌰㄰㔴ㅡ慢戸㕥搹㘲㔴愹搷ㄸ㉦㍦㔸昶挶㑤㜷〱㔱愸〱㈳挸㍣㌴㉦㙣㔰㤷〳摢愷愱慣扣戰㈰㡡㥡㤱㉢㔷㈰摡㈶挷搷挲愱ㅣ敢㠳㉤㈹捦攵㐹〵愹扤戳㌱㠶㔰攴㠹ㄸ扥㔶㝡㘲㔷攵昹收愱慦慦戶愳㌳愶㔷ㄲ摤㠶捦㜴捣㘷っ散㈲愲〶挵㑥㘳㘶摥ㄱ㘲扣搷㌸攴㤸挵㤲㘹ぢ㈲〳㌶㈶〳㜵㐷挴ㅣ㈲〴搳㘵挶晦捡㜶慦㌱攳攸戶扢愰㌳㤸戸戴戱敥㐹㠶㐴㔴㘳搴戴㕤扣㐶㘲㤱昹㍥㈳㌷㕦㍥㠳㔸㙤挵戲て改ぢ敥㥡挰ち㠹摥㑦ㄲ㌵㑡㔲㐹㈶㤵㑣㌲搳㉥㝥㜸㈰㑦㈴昶攰㌷㐵㈰㜱㤵㔰改㉦㡦搱摥戴敢㠳昸っ敤㜴捥愹〷㤱愳㙡㘱㐷慣ㄴ㈶愷㙡㜷戱捦摤〰㤳㠷㑥㑣搶愲㜲㤷ㄲ慤㔶改攰㡦ㄱ昱㤲㉡慡㌱㄰扡攷㌶昸㤴挲㌲ㄲづㄸ㄰〸攷㔳㈳昵㜵ㄹ戲つ㠹㙦㐳㉤㍢㠱㈰㔲㡦㜱㐴㥦ㄵ㈵㠴愲㉤摤摢攰㍦搰㡡戵昴㤲ㅢ搴㡤㤵㉤㑢㈷㘵㤱㉡㜳〵㥤〴㍣㔲昱捡㐷㑤㕢㌳〰㈴昹〵㐵晡㔹ㄴ改㘷㘵㔱㡦㜱㥣㔱㐱㤹攷㔸攵㌹摤㌱扤㜹换㉣㘴昸挰挸摤㥡㈰㐹昰㌸〵㙦㤸㐲㤱㌱搸㘰捣㥦㠰挵收㘶㠱敤㉣挴㈸户㡥搸〷攱㈶㤵㌴㝥㤴㌶晤㑡㤰㉦搲㐹慡摤㡢搱㔴㜹㉤〲ㄲ㐷愶ぢ攱攵㡢ぢ㑦愲挴㜷换ㄱ敢㌱㈴〲㠷㘰㐴挶搳扢㥤㌶㑥搸愶〷散ㄱ㘳ㄳ愶㌷敥〲攵〰挸捡搳敤㜶㠹搵㐸愷愱慡㔲戸戶戹慡㑥㑢㕣搳㕣ㅦ㔵ㅢ㌷㉣㔳敤㉢㤴㠸ㅥ㔹愹㤱㔴㉣换捣㜱㉤㘹ㅡ㐵敡敤㔰搹㈸㜱㕥搳摡扥㔳㠸㕣㠲㕥㤲㌴㤳搰昶㑢㐲㐱㡣㤷搴〱ㄵ㐵㜷㝤㍣㜹㐴㠲㌵㌴〱扡愸愶晣戲摥㈰ㅡ㌸㠹ㅢ㈷㐵搱ㄵ㍣㠱扦㌷〴搹愹㡡㔷㔷愳㥦ㅤ〸㙡㐶㑡愵㈹ㅢ㐶㐲㐱㜷㡡㙢㠴愵戱㌶㕦挱㐸敥㙣㔷昹晢摢ㅢ㘱挴㠰つㄹㄱ㠹㜱〳㠳つ挱㕣㤱㘰㉡㡤戳㕥㙥㜵戵㌸挳愷愳㐲户㈵〶㜲㕥㜱㕣㉣㑡㉢慣㘶挸て挸づ搵挳愲㤴愳㥡㌱㌲敢㐲愳㝢㤴攳㐱㑥㌲戸㘶ㅣ愷㔷ち昷ㄷ㈰㜶㠳摣㜴挱㐳㔴户㍡〰て〶㙢〷㍢搸ㄱ㍦㙡㐲攳㡣ㄲ㌴ㅤ㐳戸昵㡢㈰敦戴㠹㔱〸㔲㐳愶㝦ㅥ㔰㕥㝡㤱改㈷〷ㄲ㘱㈶㘰㈲㐶扡㘲㡣〷㈰㌷ㅡ㤴㈴ㄷつ㠴戱㜲㕦戲㐹愱搵ㄳ㤶搱挲攸愵挵攷㜸戸挰挳㌰㔶ㅦ搹愶㠴ぢ㙥㥥〹㙤㕡㕡摡㘰㑣摡㠵㔲愵㈸愴㉡づ㘵戵搴挸㙢〲㕦昲敥㥦捦㑤㌱晢ㄲ㙣捡㈴㑥㔲㕣㌲㤱搴扥搹慤㝤ㅥ摤愵㤰挳ㄸ扥㙣㘳散㌱挶㉢㈷㘳㘱㑤㔷ㄴ㘸ㅥ㙥慣摤㕤㤰昷收㈰搲㥡㡡㈸换㡥攰㉡㕥㌵㠰㉣戹㉤搲散㐸昹㐸㤹㈶㝢愴攸戰改ㄷ慤〹ㅣ㘱㥤扥挰㑢愷㘱㡣戴挹ㅤㅣ㈴㜱㈱〸散㕥㜸㔲㍥㈶㉥ㅣ〸㡣て㠵攱㕤ㅥ㠲ㄲ搸㔵㌰ㄲ敤敤㘴捤攸㔶ㄸ昸愵攱慤摤〷愰㌰〲㑣㠳ㄶ㉤㝤〳㘷ㄴ昹㤵つㅣ挶㈲㘳㠲愳搱㌸㉡㐳㤴〳昰搷〳㘹攰㈶㥥愳㘷捡㔰㐲摥㈶㜹㈷㉣扣㤶㌸㘴攱〴㔴㜶戶㌴ㄴ㑥敢ㅥ㙥扥搸摢ㅡ㡡㐷㡡㐵㥡扢㜰捦慤〹慣攲搶㠶㙦㡥㙥㙡戸㡦㈵搷㐴晢㙥㘷㐳㐵㜰㑦㜰捦㜸昶戰敥ㄵ收㜳摥㤲㝦㘷慢㕤㤲㔰㝦〹㜷挴戲㙦愷捤㥣戲㜹〷㜵㤱㝢摦㜵摡㉥㥦戱攵扣㔴㤷ㄷ晥㘸挵㙡㥤㥤㥣㘴㔷攲ㄳ晣挸㤴㑣愸㙦㘳挴搵㑣㥢〳搴晣㈳ㅣ㐷㈶㕦ㅡっ㈲ㅦ㐳㈷戰摤慢ㄷ〶㐸㈷㥢ㅡ攸㐴ち㠲㜵㐲戱攷㍥㌵㐲㔱㝥〱戴㤲㔸晣ㄳ㌹昶晣㌵戰扥昲㜳㤴㄰攱㜸づ挴㠸㝡ㅤ㜲㌱愸㤳㠲㍣戸摤挱扢㈰晦㍦㔸ち戹㜹㔹㜶晡㉦㌰戳昲㔶㈳㡡慥㈱㡡摥㙣㐶ㄱ攳戰ㄷㄵ昱收散搷㡦㥡㥦昹慤摥晦攱㔱昳㝥㘰㤸㐹㕡㘳㠸愹㌱ㄶ㕦㌵〶㤲㑤挶挰㡤愸㤶挶挰〳散挳㜰扤㙦っ〴摥㡥愳㈸㔸搹ㄸ㘰㄰㉦挶攴㡢挴㔴㈳づっ㥥戵戶㔸昴㠴ㅤ挶敤㕡攱㈲㜰て昵攴㡥挱昷戴戵戹㜸㕡㜷㜴㙢㥢㉣㍦攴〸愸㉤㘷〶搷戵㘵ㄷ昶搸扥㙣㡤散戴㡣㔷㈲㜴愷慦㝢㑥㔶㜷㐹ㅤ㤸昲㤳敦愷㔷㌲㑡晡ㄲ㝣㈲ち㑦〸㠹㉦㙦晡改愱㍦㍦昱搴〱㕥㑢ぢ㘸㔵㘵ㅣ戸㥤搸㍣㉤〷㐴㙦㈳㌷㐲㌶昳敢㥢愳昸っ挹㕣㈸㠹㔱摤㤱昶㡥慢㔹㘱搶㈷扣〸㘱晡挴户ㄶ㡣㐹㕣㜰昰㡤挹㙣㠳㘳㔳㝥扤㈴㥤㠱搹挸挴愵昷㉥㡣て㉡㉤㔵㔶㥢㜶愵晡㌳㈸㥤㡢㥣㐸扤㍤挸昳㈵㤳愲扣摥愸搵昶㔱慢㐹㌳㔱ㄹ㐲㡢㔰㑡㈱搰㐰ち㠹ㅥ㔹ㄸ昹㤷㔲㙡ㅡㄹ㌵ぢ㄰ㄳ㐲㙢㡣攵昲攴扦㉥〴㐴昵㜶㕦㥢㕦慡㘰ㄷ㠱挵搰敢摥敥搹㤵㔶㘷愸㥡ㄸ㤳㤵愷㡦㘳挸挸㘳ちぢㄸ愴㤵愵挷㤱〹㤳㍡㡣摣慡ㅤ㑦㝣㐹慦攵㐷搸㝣挶㔶㉤㝡搵扡慣㠳㜶〵㔷㍣愰㘷搲㔲㘱搸ㅢ㔹㡣愳愷っ挶昹㑤扢晣㈲挲㍥㍦㕢敤搴ㅤ㔴㐱㘷搹摢㜰晥㐴㤴㡦㥦〳戱㝥愸㌶昴收挶ㅡ敡㌸扢ㄳぢ攴㉦散慦㙢㘲ㄸㅢ㙦㈵挷㐰挲慥慡㔵挶扦〳㥥㐳ㄷ㘹捦㉢㕡㉤换㜷㈹ち㠳搱㈱㘷㜵㌴敢㝦㠶愹㈵㘷捤戰㌵攳搵㜵晡晦㈴ち㔶搴晦ち㠳㙣ㄲ㘵て〵ㄹ㍥愸㡣㤴慣ㄸ㥣攱㡥挰㠷㡤㌰㡤㍣〲㙢㌲换搸戶㥦换攱晢㔴扦㕡㑡㜰㜸戸㔲㡤㜷㈰慡㝤㘹摢㜶户ㄴ㠰㡣〲愹㍦㠶〸㙡搹㥦㤳㙥㍥挷愶ㅦ㐶昱愶愳㘶挱㈹扢㘵挳ㅢ捣㈱扡㍢挸て捣っ搸㍣㈳捡㙢㡤㐲㙤㈷㜶愲攷ㄱ昴㌹㍡〵㠱晤愰昰㍥愵愰㈳㐳〸慢ぢ㔹昰㕢愳晥㐸ㅣ㠹捡挱扤挲㌸㔶搱㑢昸㍣㜵ち㑥㑤㡦㐵㙢㐲搷昹慥攵挶㥢ㄸ摣㌹摣挵㝡〰㡥ㅦ㔱捡㈲ち㈶㤷昰挸愳摣搶挶㍤愸㙦ㅢ慣捤㘵换昶㥣㙢㕤敡㡦㠰搲搵扤愵㥥㘲昸㑥㝥㜵摣愵㍤㑡㠸㌰て㥤愳慢昷挴㜲戴〱㤰㜹昰挹㌶㍤㕥㐳㈵昸挹㔶ㄱ攵晥ㄲ扡㉡昷ㄱ攰㔷换〷ㄹ㍥㈸㜴攷摤换捣㉢㔸ㄶ改ㅦ昹㐴㕡〷㘸㑤搴㍦㔸㡥愸ㄵ㥥㉣㐸㠵㕤捡昷㔱捦㕤昲㔷㕢㘴ㄹ㑥ㅡ昲〴㠱扣㈶〰挲愴昰〴㈱摦晦ㄲ㍡㔴摦㍦㠷搲搶敦晦摥戲敦愷敥㤷敢㡢㡥摦ㅦ敡づ敤ㄴ慡戵搳〴㈵〲ぢ愰㍦㔴㈱㝤㤴㡡ㄴ㌵㘹㍦㠶昰搶〱攴㤱晥㄰晣晦挱㠱㜷摦㘱晡挷〱㐵捡㐱㔴搵慦㠲㜲㔰慥攲昹攸㉡ㄶ㔰摡㝡ㄵ捦㉤户㡡㝥㡡㐸捥㐴㜳〰㝡㍢ㄴ搲㡡㕣㤵ㅢ㘴㈴搶㈴㐲搹慡㙥慤㐴慣散㕢㐱〶㝤戹昳戲敦㘲㤰攱㐳㝦搸㐵攵㡥挴㝣挹㈳敤㈴摥㝣愴昷㈶敤扢㕦搳扥㜶捣㔸㠱摦㜵㑤〸㠹挰㘳摥㔲戴愷摢㡣改㉢捦㠶ㄸ㍡㝣㌸晣㑣㉡ㄹ㐴㤹㐰㈱扥㘵㑡㡡攲㐶㉡捦㠴㡤㕦㝦愳收㈴㐵〵ㄲ挸挸㙦㑣捡㤳㡤㥦づㅢ敦挱㈷㔸戲㑤㠲㜷〶㤸㍥〸ㅢ㤳㐲㘵攳㙦㠶㡤晦扥㘷㕢戵㜱㐸㤰晥挸㉡愹㈵挶收㤵愷㠰挸攷搸㍣㕣慢〶昵㘸户攱ㄷ㔳㠴捡㘰㜱㐹㙡搲ㅥ㕣晦㜰昰㐱昴ㄱ㕣㘶挲愵て㐸㕢晦敦㈲㑣攲㤲搳戸敥改昸摥㜹ㄱ攱㘵㐷㤳㑦散㥣㌶愶ㅣㄴ㜴ㅡ㤳㉥捥㔶挵㌵㐵㈲㌰ぢ㔲晥晥慥攰㠶㡦㌱㈱㙢晢ㄱ㠶挵㤲扣㌵搲㥥ㄶ㤱愱㤴㤴昲㔴㠸搹挴昹ㅡ捤㘸㕦〱㜲㈰㉦〱㤹搱扥ち攸㠷㕥㌶戱愰㥦㠲㐰㜲昹㜹㘴挰攵㘴㜶愲㍦晤㌵㠰扥昰㡦㔱っ㉥㑡㜷㐹㔲昹㙡昸㡥㈸昵㘸㕦㘷㠷愷〰㍡攰愷㔵〲摡敢搲扥㠱㤲攸扢㈸㌸攴扢㥥㐶愶户㐳攵搴㔶扤㐷㕣㐱㥢ち敢ㄹ㜴㔵戸㜰㡥愱㍤ㅢ㘴昸愰㥥〷戸户戵㠵捣〳㜰昸捤㍥㐲㤹㜵ㅦ攷ㅦ挴挷昶㑢㕣㙢〷晥搴㠸㉡捤昹㔴昲㥥昶挶㈲挹慢㥣て㝦ㄷ戱挷㤷㌰づ搷㔵戳㉣㌹㈲昵㡥昶㉤〰㠵㠸攲慥㙢摦收ㄳ昱㈳户攴㍢㐱㠶てち㤱㜳㥥ㄹ〷昳攰㕣㘴昷攷㔸㈲㌷ㄲ㤹㝡㐵挱つ㤵㘸㝤ㅥ㤹摥㡥㍥扥㠹㡡㈷㜹㔶㈹㍣㔶㝣散戱㡦晡㔲㠳摢㔳㕦戸慦攷挵て㝥昷攱ぢ敦㝤㜱晦摦㍥㝥昹攵昷晥昲挲㍢ㅦ扦㍤扢晦㌷慦扥晡敢晢㝦昸捥㠷ㅢ㡤㔷㤲㙦㝣㜴攴㤵㜳挳愷捦㍤㙥㥣戸敤搰戹㠷㑦ㅤㅢ㥥扥㘲愸愳愳戳昳收㠱摦㕥㜹㑢晦昹挷摦㔴㝥昵愷慤戶㈲㈷㡦ㄷ搴㑦㠳㡢㤰搳昸㉥㌲㤸〶㘷晣㤹㑥㠳换㍤㡦㕦愵ㄴ㙣搴㈸ㅥ㌲昰㌲㜰〲戲攲㜴㝤㐵昷㝦〰㜳㌸㡤㌳</t>
  </si>
  <si>
    <t>CB_Block_7.0.0.0_x005F_x003a_1</t>
  </si>
  <si>
    <t>㜸〱捤㔸㑤㙣ㅢ㐵ㄴ昶慥扤敢㕤摢㘹摤㌶晤㑢㕢ㅡ㔰ぢ㉤〹㙥㝥㐸搲ㄶ㤵㈶戶㥢ㅦ㤱扦搶㙥㡡㤰搰㙡敤㥤㡤户搹ㅦ㌳戳㑥攲挲愹攲㠶㠴㠴㄰㠷㈲㈱㜱〳㉥昴㠶㐴㠵愸挴ㄹ㤵㡡ㄳ㐸㈰㔴㙥〸㈴㙥ㅣ㤰㉡㜸㙦搶㑥㙣挷㠱㌴〴愹愳㘴㜶㘶摥扣㌷㌳㙦摥晢摥ㅢ㠷㠴㔰㈸昴ㄷㄴ晣㘲㠹㘰攳㘸慥捡㝣攲愴㌲㥥㙤㤳愲㙦㜹㉥㑢㡤㔱慡㔷愷㉤收㠷㘱㠲慣㔹㐰㘷㤲挶慣ㅢ㐴搱㤶〹㘵㌰㐹ち㠵ㄴ㐵ㄵ㠱㡥㐲昰㍦㔹敦愸挸㤵㠸㐰㜵㈵㤳㥥㉢㕣〷愹㌹摦愳愴户㝢㈱攰扤㌰㤲ㅡ㑣㥤ㅢ敥㑢昵昵㜶㘷㉡戶㕦愱攴㠲㑢㉡㍥搵敤摥敥昹㑡挱戶㡡㉦㤱㙡摥㕢㈲敥〵㤳ㄴ㠶㠶㐶㠶捤㠱㜳挳㈳晤〳㘷㥦㑦挰挲愱搹㑣㝡㤲搸㘵㤰戶㌳㌲㘵㤰㌹㥤㐹捦㔳㘲敥㡣㐴〹㔵搰㥦㈵㐵ぢ㜵㐵〸戵摣挵㔴㈶つ㝦つ晡㠰摥㐸㙡㉥㤷㈳㉥戳㝣㙢搹昲慢㜸㌶搵㤹㉢ㄶㄶ㜴扢㐲㘴㠷㙦㐸㜱ㄶ㜴㍡慢㍢愴挳戹捡挸ㄵ摤㕤㈴搸㤳㥣㠹㡡㘵㐴攰づ挳愷摢㉤㔴㔳㔰㙡㉥㤳捥㤴㜴敡㜳㤱戸挰㤹㜶戳昹㑡愹㠶慤㜰ㅥ㍥㡡捡ㄱ攲㌵㉢攱㙢攲㉥愳㔸㈹㔰挹㉡㔴晢ㅡ㌸扢㌹㙢㜷扦㄰昹〳㙣慤㤱㌱づ㌳㐵㑤ㄷ戵㠲愸ㄵ㐵捤㄰㌵㈲㙡愶愸㉤㡡㕡㐹搴㉣㔱扢㉥㙡㑢㌰愷㕥㤴㘸㔴慣㤵扢㍦㝤昹敤换戹捦㐶㙦㜵摤㕥晡昵挳㍦愷ㄲ㈸㙢ㅡ捥㤶㥡㈵晥㡥ㄸ㠱㠴㈷摡扡㈶ㄳ㌰㕢㜲㠲㡢挸ㄲ㔶㔴昱㤶愶㕣㠳慣捡搰㠲摢㑢㌸ㄹ捦昵挹慡㥦搵㝤㍤敡捣敢㤴戸扥ち㤳㝡㌸㔷搰㐲捥づ㍥㔶攷㡥搵㝡㈰㈱挹㥢つ㔲攲㝣㈰㤰㈴㠰换㠵㈳㐱慤挸敤㥣㜸㔲㘷㈵㕦㉦搸攴㐴换㠵愳搶挰挶慥晡㤶捤㔲㈰㜲㠲㝡㤵㌲敡㜳愷攴㜰㌳㐶戳㤰㍢愰攲㤰㠳㕦㔸㘰㔴摤〵㥦㤸㡡㐴ㄵ㠹〸㐷昰㠱㔲愷㈵昶㐲㘷㈶㤳捥㝡㡥㙥戹㍢㜲戵㠹㝤㈰昲㜲捤㠲戳㔴㕦〱㙦㕣ㄷ㍣㤰〲㈰摡ちㄴㄵ晡〶捤㈱㜳挴散敦㌷㠶晡昴㐱㕤㐲昳㝦㔴㙦敡〴㥥㠴㜳捤㜲つ㙦㠵扢搷㕥〷㝣㠷扢㑣扥㕡㈶㝣㈸㘱收㜵扡㐸挰㘵改㔴戶搳捣㜸㤴ㄲ㕢昷㠹挱〷㄰㤷て㌶て戲㜱敡㌹㌸㝥㌴慤㌳戲敥扡㍤㘶戰㔰摡慢戸〶㍢搲㥥㤸昳㐱㜴㔷㉢㙤㕤挸〶戶ㅣ挰ㄹ㘱㝣愷㑦戴戲㜱搳ㅦ㕢戵〲昲戱ㄶ㌲〰㥡㔷搸㥣㍡㑥挹㙢㙢搴つ㍢ㅡ㠳攰戴㑣㤰扥攱㤴〱㈹搸ㄷ挰㡦挷㠸换户搷攳捣㕢挵㈵㐲㜳〴㐳ㅢ㌱昸㔱昷㈳㠹㠰㌷ㄶ〹敢㤹㐳搵〳愲ㅡ㑦㌵㡥㥡㤷㔶㝤〲扥㙣挰㝥㈱捡昸搵㍣晡搱㠱愶㈹挱㥡㐰㌸摣㌴㍣敥ㄵ㉢っ㝤㤶㝡㜶㌳㘵捣㔸搶㘱㑤㘳挶㌳㐸㈴㈲㠶㐳㤱㔰〴ぢ〴捦㜰ㄸㅣ戹慦挵㑤㜹戸㐰搹慣ㄱ㤷ㅢ㉣〷㠱㜹㜰㑢㑣捤收㠵㝣敤〰㘳㉤敡ぢ㠷㥡㝤㈵㜵〵戴〷㕡戲〹㍡㤲搸㡡㈷つㅢ㕤户ㅡ㕣愴㉤㥡〶㈷㙡搰ㄹ摡㉤捥㍥戵昹㔱戸搸㌵换昸㝦㈷㡢攲扥摡改㉦㉤〳㘲㑦敡慥㘱ㄳ晡捦晡挲ㅤ愹攸搹敡㝥慣づ㐰ㄵぢ㐹扦〰戶㙤慡㐹㑣㡦㠴㔵愱㉡慤㔸㠶㕦㤲㑢挴㕡㉣昹㌰〶㔹㤵愲愰㥡㙦〲挰㍦㠴敦㔷昰晤〸昳㉢昵㄰㔶㠷愱㡡挵㘲〱㝡捡㌱昵〸敦㠷㈲㠸慢敤㌶戹ㄶ〵㌰扣挵愶㍤摤ㄸ搷㡢㤰㡤㐵㙢戹㤸㤲昱㥣㌲挴㈶㥡挴㤹ㄹ戰㑤戰昹㘵换㈰㔴挱㠱ㅣ攴㝣ㄱ㐸挶㤸捣㍤㥢㐱搰〹㠷㈴㈹慥戴㕢㙢慡㉥敢㐴㑤㠳㡤㌹攵搴〶昹扦㕤㍥㝢ㄱ㜳挶㔸っ㠳㡦㝡ㄴ慢㘳㔰㐹愸挹㐷昶㠶摤挰㜴挰挹㤵扣㤵㐹㔰㈵㘱㐱挲挳㌲搴昲て㙥ㅣ㠶㈰慡㍢㠷昹昸〴㈵〰㠰㌴て㌸挰捦㠸ㅣ㕤㙤㈹㥣愹㡢ㅢ㘳㠳ㅢ昶㤸ぢㄶ㔹㐱昰㍥扥㤱〴ㄹ㕢愶挲㝣㡦挷晣㈷㌶搲戳摥慣攷㘷㉤㔶戶昵敡㠹㌶攴㠰㜲慤㐴㕣挰㉥ち㄰昶㙦㤳扣㜲㤹ㄸ㙤昶㤸昳㉡戴㐸愶戲㡦〳晡挱㑤〵㐵攰挰㈷㈸㠲㉣ち㔰戶攷㜸〲扡㐴攸昵捥㑦㈷ㅥ摣㜸昳愲っ㜰㉡㠰㠳㠰㡢㐸攸㡣摢〱㐸捣㑥㍡㥡挲昲㝥㑣扤㘷攰愹㘲㤵㙤㤲搶㈹ㄸ戶㐷㤹敡搴㥢㠱攱㌵㈴挱㠱户㍣づ捡㠶㈸ㄳ挴㤷搴收昸摡戰㜱㙥㠳㘸捣㠸㘹㐲㘷㑢㈰攰攷㐶㜴摡收㕤㐹㍦〳㈶㍥攲㐶㄰晢愲换㤸㔲㙢ㅡ愴愸搰挳㈲㐸て㐰㔴摢晤㈱戴㐶㕣㝣㈲㜱慥搸㤲敢慤戸㝣攷ㄲ挳㕣㠷㠳㘹㌴㡡挷㠸愱㈸㉣㐳㜵戳〹㐹㠸摥㍤敤㜴ㄵ㘴愴㙢㙦戸㈹〳挲㐳敤搱㤶挰㐷㕢㥥ㄲ晥㌲㔳㜸〷㔴搸攱㕣昳攸㔲挱昳㤶昰㥤戰㡢昷㔸㠹㄰ㅦ㕦㔱㜱㈷㜸ち㘲ㅢ㙣㍦ㅣ㙥㝡㈹搵昴㡥㐴捣㠷㜹慥㉣㍦〹慤昰㌸㉤昲㥥昰㈳㥣ㅦ㕦㔸㥦扢慢摦㥦扣晢摥攸㍢㤷敦㑣摦㝦昷敢㡦㠵ㅦ㙡㠴攱户㍥㜹愵ㅣ㉤㑤扦㥤㌶㍦戸㌹㍤搱㈳㘱〰搹㔲昰㑥挲挴摤收ㅡ㜶攵㉤摦㈶㜱㌳㌰つ㙣㉢㈶愰ㄱ㈴㔶㐶搴捣㤷攰搴搹づ㜳㠲㕡㠶㙤戹〴㑤〷㔲㔶㝣㜱㑥㤳㐵㐸愲收㍤㝣摤㝡㙥㠷㤹愷扡换㌰搶戸挵敡摥愶ㅥ昷ㄶ挹㑣㕢㉥㠳㘵㌸㕥㘲㝢户㠹㜰づ㌷㔷㜱摣〹扤捣ㅥ〷㜷攲㍦㜵㠰㝡愰〴攰㈵ち愲㈸㈸愲戲㑤㡦〸挹㈷㐱㔴戲挱〳捦㜷捦捥㉦㐰㥡㈵㜲㘰ㄳ〷㜰愹〰捦㄰攸戶㥥㔳愱㤹㈷昸㑦〸戵㘴㌷摣㉥㘶慦㈵㝤㍣㠷㜹ㅡ㜸〴㑣㈹戸㡦㍣㔳㙢㘰㈷㠹攱ㄹ愳戵㝣ち慡㍤㤹戴ㄶ㤸㙦摤ぢ攴搳㌰扣ぢ㠶ㅢ㌲扢㈴㐶㜳攴㔱㥦挵ち㥦㑢〲㕦〱㝢扤㔰搵㑢ㄲ㔷㐲户㔵㥦㠳慡㈳㉣攰㝣昴㐳㌹㠵晤㌱摢敥慥㝢ㄲ㔳㜱㐸㍥〳搵㥥挹昹㜹搴㔵㌷㘶搴㜶㙡搵㘶挲晤㥡改ぢ㙦摣晤敥㡢昷挳搹㍢㌳昷㝥㕦戹㑤㕥ㄴ扥愹ㄱ㕡㝦㐷㐸搶户㈱攱捡㉦戴㜳晢つ〹㙢㑦敢敢攰ㄲ㘴晢㔵㍣㘷ㄸ㌲㈵㠹ㅢ㜳㐴㍣扦㍤㔹㜵攸挵敢㤰敥挱慥晦㠳ㅣ扣户㘶攴㍣づ㈳敡㈰㡡挶慡ㄵ㍤㌱搹ㅢ挷㜳戴㈴愵昱㌸㘲㘵晥搶㥤搱㠷㠳慦㡥挵晦〶昳搱㜰㔴</t>
  </si>
  <si>
    <t>㜸〱捤㔸㑤㙣ㅢ㐵ㄴ昶慥扤敢㕤摢㘹㑤㥢晥户㌴愰ㄶ㕡ㄲ摣㌸㑤攸て㉡㑤㙣攷㑦攴慦戵㥢㈲㈴戴㕡㝢㘷攳㙤昶挷捣慣㤳戸㜰慡戸㈱㈱㈱挴愱㐸㐸摣㠰ぢ扤㈱㔱㈱㉡㜱㠶㠲㌸㠱〴㐲攵㠶㐰攲挶〱愹㠲昷㘶敤挴㜶ㅣ㥡㠶㈰㜵摡捣捥捣㥢昷㘶收捤㝢摦㝢攳㤰㄰ち㠵晥㠶㠲㕦㉣ㄱ㙣ㅣ捥搷㤸㑦㥣㔴搶戳㙤㔲昲㉤捦㘵愹ㄱ㑡昵摡㤴挵晣㌰㑣㤰㌵ぢ攸㑣搲㤸㜵㥤㈸摡ㄲ愱っ㈶㐹愱㤰愲愸㈲搰㔱〸晥㈵ㅢㅤㄵ戹ㄲㄱ愸昲搹捣㙣昱ㅡ㐸捤晢ㅥ㈵㝤㍤昳〱敦㠵㜴㍡㤵㑥つ㥣ㄹ㑡昵昷昵㘴慢戶㕦愵攴㠲㑢慡㍥搵敤扥㥥戹㙡搱戶㑡㉦㤲㕡挱㕢㈴敥〵㔲散㍦㕤搴〷捦愶〷㠷㠶捣㜳攷捥㈶㘰攵搰㙣㌶㌳㐱散ち㠸摢㈶愱㌲〸㥤捥㘶收㈸㌱户㐹愴㠴㕡㐸攷㐸挹㐲㜵ㄱ㐲㉤㜷㈱㤵捤挰晦㈶㤵㐰敦㑣㙡㌶㥦㈷㉥戳㝣㙢挹昲㙢㜸㍡搵㤹㉤ㄵ攷㜵扢㑡㘴㠷敦㐸㜱收㜵㍡愳㍢愴换戹挲挸㘵摤㕤㈰搸㤳㥣昱慡㘵㐴攰ㅡ挳㈷㍢㉤㔴㔷㔱ち戴㤵㉤敢搴攷㈲㜱㠱㔳㥤㘶昳㤵㔲㑤㕢攱㍣㝣ㄴ戵㈳挴敢㠶挲搷挴㕤㐶戱㔲愰㤲㔵愸㜶㌷㜱昶㜰搶㥥戴㄰昹ㄳ捣慤㤹㌱づ㌳㐵㑤ㄷ戵愲愸㤵㐴捤㄰㌵㈲㙡愶愸㉤㠸㕡㔹搴㉣㔱扢㈶㙡㡢㌰愷㔱㤴㘸㔴慣㤷㍢㍦㝦昱摤㑢昹㑦㠷㙦ㅥ扣戵昸摢〷㝦㑤㈶㔰搶㌴㥣㉤㌵㐳晣敤㌱〳〹㡦戴㜹㔵㈶㘰戶攴〴㌷㤱㈳慣愴攲㌵㑤扡〶㔹㤱愱〵搷㤷㜰戲㥥敢㤳ㄵ㍦愷晢㝡搴㤹搳㈹㜱㝤ㄵ㈶昵㜲慥愰㠵㥣㕤㝣慣挱ㅤ慢昷㐰㐲㤲㌷㥢愴挴昹㐰㈰㐹〰户ぢ㐷㠲㕡㤱㍢㌹昲㠴捥捡扥㕥戴挹戱戶ㅢ㐷戵㠱㤱㕤昱㉤㥢愵㐰攴㌸昵慡ㄵ㔴攸㜶挹攱㜶㡣㜶㈱㜷㐱挵㘱〷扦戰挰戰扡〳㍥㌱ㄵ㠹㉡ㄲㄱ㤲攰〳愵㐱㑢散㠲捥㑣㌶㤳昳ㅣ摤㜲户攷㙥ㄳ扢㐱收愵扡つ攷愸扥っ晥戸㈶㜹㈰搵㡦晦ㅥっ㐷㠰㐶收㤰㜹挶㑣愷㡤愱㝥晤戴㉥愱〳㍣慣㍦㜵〳㑦挲戹㙡戹㠶户捣ㅤ㙣㤷〳摥挳㥤愶㔰慢㄰㍥㤴㌰ぢ㍡㕤㈰攰戴㜴㌲搷㙤㘶㍤㑡㠹慤晢挴攰〳〸捥晢㕡〷搹ㄸ昵ㅣㅣ㍦㥣搱ㄹ㔹㜳摥㕥㌳㔸㈸攳㔵㕤㠳ㅤ敡㑣捣晢㈰晡㘰㍢㙤㑤挸㍡戶㍣〰ㅡ㘱㝣愷㡦户戳㜱摢ㅦ㔹戱〲昲㤱㌶㌲㐰㥡㔷摣㤸㍡㐶挹慢慢搴㜵㍢ㅡ㠱〸戵㐴㤰扥敥㤴〱㈹搸ㄷ〰㤰挷㠸换户搷敢捣㔹愵㐵㐲昳〴攳ㅢ㌱昸㔱昷㈰㠹㠰㍢㤶〸敢㥤㐵搵〳愶ㅡ㑦㌶㡦㥡愳㉢㍥〱㘷㌶㘰扦㄰㘹晣㕡〱ㅤ㘹㙦换㤴㘰㑤㈰ㅣ㘸ㄹㅥ昳㑡㔵㠶㑥㑢㍤扢㤵㌲㘲㉣改戰愶㌱敤ㄹ㈴ㄲㄱ挳愱㐸㈸㠲〵㈲㘸㌸っ㥥摣摦收愷㍣㘰愰㙣搶㡣捣㑤㤶㠳搰㝣㝡㔳㑣慤收㠵㝣㥤㄰㘳㌵昴ぢ晢㕢㝤㈵㜵ㄹ戴〷㕡戲〹㍡㤲搸づ㈸㑤ㅢ㕤戳ㅡ㕣愴㈳㥣〶㈷㙡搲ㄹ摡㉤捥㍥戱昱㔱戸搸㔵换昸㝦㈷㡢攲敥晡改㐷㤷〰戲㈷㜴搷戰〹晤㜷㝤攱㡥㔴昴㙣㜵て㔶㝢愱㡡㠵愴㕦〱摣㌶搴㈴收㐸挲㡡㔰㤳㤶㉤挳㉦换㘵㘲㉤㤴㝤ㄸ㠳搴㑡㔱㔰捤㌷〰攱敦挳昷㑢昸㝥㠸㐹㤶扡ㅦ慢〳㔰挵㘲戱〰㍥攵㤸㝡㠸昷㐳ㄱ〴搶㑥㥢㕣つ〳ㄸ摦㘲㔳㥥㙥㡣改㈵㐸挹愲昵㠴㑣挹㝡㑥〵㠲ㄳ㑤攲捣㉣搸㈶搸晣㤲㘵㄰慡攰㐰ㅥㄲ扦〸㈴㘴㑣收㥥捤㈰敡㠴㐳㤲ㄴ㔷㍡慤㌵搹㤰㜵慣慥挱收挴㜲㜲㥤晣摦㉦㥤扤㠸㠹㘳㉣㠶搱㐷㍤㡣搵ㄱ愸㈴搴攴㐳㝢挳㑥㘰摡敢攴换摥昲〴愸㤲戰㈰攵㘱㔹㙡昹晢搶て㐳ㄴ搵㥤〳㝣㝣㥣ㄲ〰㐰㕡〰ㅣ攰㘷㐴㡥㠳ㅤ㈹㥣改㈰㌷挶㈶㌷散㌵攷㉤戲㡣攰㝤㜴㍤〹㜲戶㙣㤵昹ㅥて晡㡦慦愷攷扣ㄹ捦捦㔹慣㘲敢戵㘳ㅤ挸〱攵㙡㤹戸㠰㕤ㄴ㈰散㐱㤳扣㑡㠵ㄸㅤ昶㤸昷慡戴㐴㈶㜳㡦〲晡挱㑤〵㐵攰挰㈷㈸㠲㉣ち㔰戶收㜸〲扡㐴攸戵敥㑦挶敦㕤㝦攳愲っ㜰㉡㠰㠳㠰㡢㐸攸㡣㕢〱㐸㑣㑦扡㕡挲昲ㅥ㑣扥愷攱戹㘲㔵㙣㤲搱㈹ㄸ戶㐷㤹敡㌴㥡㠱攱㌵愵挱㠱户㍣ち捡㠶㈸ㄳ挴㤷搴挶昸摡戴㜱㙥㠳㘸捣㠸㘹㐲㜷㕢㈰攰攷㐶㜴摡攲㕤㐹扦〰㈶㍥攴㐶㄰晢愲㑢㤸㔳㙢ㅡ攴愸搰挳㈲㐸昷㐰㔴挷晤㈱戴㐶㕣㝣㈴㜱慥搸愲敢㉤扢㝣攷ㄲ挳㕣㠷㠳㘹㌴㡡挷㠸愱㈸㉣㐳つ戳〹㐹㠸摥扤㥤㜴ㄵ愴愴慢慦戸㐹〳挲㐳晤搹㤶挰㘷㕢㠱ㄲ晥㌶㔳㜸〷㔴搸攵㕣昵攸㘲搱昳ㄶ昱愱戰㠳昷㔸㤹㄰ㅦ摦㔱㜱㈷㜸っ㘲ㅢ㙣㍦ㅣ㙥㜹㉢搵昵㡥㐴㑣㠸㜹戲㉣㍦〱慤昰ㄸ㉤昱㥥昰ㄳ㥣ㅦ摦㔸㥦戹㉢㍦ㅣ扦昳敥昰摢㤷㙥㑦㝤晢捥㔷ㅦ〹㍦搶〹捦扤昹昱换㤵㘸㜹敡慤㡣昹晥㡤愹昱㕥〹〳挸愶㠲㜷ㄲ㈶敥㌴㔷戱慢㘰昹㌶㠹㥢㠱㘹㘰㕢㌱〱㡤㈰戱㌲愲㘶愱っ愷捥㜵㤹攳搴㌲㙣换㈵㘸㍡㤰戲攲㥢㜳㡡㉣㐰ㄲ㌵攷攱晢搶㜳扢捣〲搵㕤㠶戱挶㉤搵㜶戵昴戸户㐸㘶挶㜲ㄹ㉣挳昱ㄲ摢㍢㑤㠴㜳戸戹慡攳㡥敢ㄵ昶㈸戸ㄳ晦扤〳搴〳㈵〰㉦㔱㄰㐵㐱ㄱ㤵㉤㝡㐴㐸㍥づ愲㤲㑤ㅥ㜸扥㘷㘶㙥ㅥ搲㉣㤱〳㥢㌸㠰㑢〵㜸㠶㐰户昹㥣ち捤㍣挱㝦㐴愸㈷扢攱㑥㌱㝢㌵改攳㌹捣㔳挰㈳㘰㑡挱㝤攴改㝡〳㍢㐹っ捦ㄸ慤攵ㄳ㔰㍤㤶捤㘸㠱昹㌶扣㐰㍥〹挳㍢㘰戸㈹戳㑢㘲㌴㐷ㅥ昵ㄹ慣昰戹㈴昰ㄵ戰搷〷㔵愳㈴㜱㈵㜴㕢昵㔹愸扡挲〲捥㐷㍦㤴㔳搸ㅦ戱敤㥥㠶㈷㌱昹ㄴづ戵晣慥㈱昷挳㔰晦㐴捤㠰㙣摤㕢㈶ㄴ㝥慥㜲慡昰㘰〲慢搳愶昳㤷㐷㐷戵搱戱㔱㙤㡡㤴㝡搲㠳摡㐰㝦㝡㌰戵㘲戳ㄵ攱㥢扡㥦〸慦摦昹晥昳昷挲戹摢搳㜷晦㔸扥㐵㕥㄰敥搶〹敤㍦㍢㈴ㅢ㝢㤶㜰㥢捦㜷挲㠸㜵搹㙤㙦晢㔳㘲ㄴ㥥〶㌵㔴㑡ㄸ搲㉡㠹㕢㝥㐴㍣扦㌵㔹つ㥣挶扢㤳扥㠶㕤晦〷㌹㜸挹慤㌰㝢ㄴ㐶搴㐱ㄴ㡤㔵㍢搴㘲㘶㌸㠶攷㘸换㘰攳㜱〴搶挲捤摢挳昷㑦扦㌲ㄲ晦〷㔵搸㠲㍢</t>
  </si>
  <si>
    <t>Income tax</t>
  </si>
  <si>
    <t>Interest</t>
  </si>
  <si>
    <t>Interest rate</t>
  </si>
  <si>
    <t>Loan</t>
  </si>
  <si>
    <t>Equity</t>
  </si>
  <si>
    <t>Cost of equity</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</si>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</sst>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3" formatCode="_(* #,##0.00_);_(* \(#,##0.00\);_(* &quot;-&quot;??_);_(@_)"/>
    <numFmt numFmtId="164" formatCode="_(* #,##0_);_(* \(#,##0\);_(* &quot;-&quot;??_);_(@_)"/>
  </numFmts>
  <fonts count="5" x14ac:knownFonts="1">
    <font>
      <sz val="10"/>
      <name val="Arial"/>
    </font>
    <font>
      <sz val="10"/>
      <name val="Arial"/>
      <family val="2"/>
    </font>
    <font>
      <b/>
      <sz val="10"/>
      <name val="Arial"/>
      <family val="2"/>
    </font>
    <font>
      <b/>
      <u/>
      <sz val="10"/>
      <name val="Arial"/>
      <family val="2"/>
    </font>
    <font>
      <sz val="10"/>
      <name val="Arial"/>
      <family val="2"/>
    </font>
  </fonts>
  <fills count="5">
    <fill>
      <patternFill patternType="none"/>
    </fill>
    <fill>
      <patternFill patternType="gray125"/>
    </fill>
    <fill>
      <patternFill patternType="solid">
        <fgColor indexed="15"/>
        <bgColor indexed="64"/>
      </patternFill>
    </fill>
    <fill>
      <patternFill patternType="solid">
        <fgColor indexed="11"/>
        <bgColor indexed="64"/>
      </patternFill>
    </fill>
    <fill>
      <patternFill patternType="solid">
        <fgColor rgb="FF00FFFF"/>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164" fontId="0" fillId="0" borderId="0" xfId="1" applyNumberFormat="1" applyFont="1"/>
    <xf numFmtId="9" fontId="0" fillId="0" borderId="0" xfId="0" applyNumberFormat="1"/>
    <xf numFmtId="164" fontId="0" fillId="0" borderId="0" xfId="0" applyNumberFormat="1"/>
    <xf numFmtId="0" fontId="2" fillId="0" borderId="0" xfId="0" applyFont="1"/>
    <xf numFmtId="0" fontId="3" fillId="0" borderId="0" xfId="0" applyFont="1"/>
    <xf numFmtId="10" fontId="0" fillId="0" borderId="0" xfId="0" applyNumberFormat="1"/>
    <xf numFmtId="164" fontId="2" fillId="0" borderId="0" xfId="1" applyNumberFormat="1" applyFont="1"/>
    <xf numFmtId="9" fontId="2" fillId="0" borderId="0" xfId="0" applyNumberFormat="1" applyFont="1"/>
    <xf numFmtId="164" fontId="2" fillId="0" borderId="0" xfId="0" applyNumberFormat="1" applyFont="1"/>
    <xf numFmtId="0" fontId="0" fillId="0" borderId="1" xfId="0" applyBorder="1"/>
    <xf numFmtId="0" fontId="0" fillId="0" borderId="0" xfId="0" applyFill="1" applyBorder="1"/>
    <xf numFmtId="0" fontId="0" fillId="0" borderId="1" xfId="0" applyFill="1" applyBorder="1"/>
    <xf numFmtId="0" fontId="2" fillId="0" borderId="0" xfId="0" applyFont="1" applyFill="1"/>
    <xf numFmtId="10" fontId="2" fillId="0" borderId="0" xfId="2" applyNumberFormat="1" applyFont="1" applyFill="1"/>
    <xf numFmtId="43" fontId="1" fillId="0" borderId="0" xfId="1" applyNumberFormat="1"/>
    <xf numFmtId="164" fontId="1" fillId="0" borderId="0" xfId="1" applyNumberFormat="1"/>
    <xf numFmtId="10" fontId="1" fillId="0" borderId="0" xfId="2" applyNumberFormat="1"/>
    <xf numFmtId="9" fontId="1" fillId="0" borderId="0" xfId="2" applyNumberFormat="1"/>
    <xf numFmtId="10" fontId="1" fillId="0" borderId="1" xfId="2" applyNumberFormat="1" applyBorder="1"/>
    <xf numFmtId="164" fontId="1" fillId="0" borderId="1" xfId="1" applyNumberFormat="1" applyBorder="1"/>
    <xf numFmtId="6" fontId="2" fillId="0" borderId="0" xfId="0" applyNumberFormat="1" applyFont="1" applyFill="1"/>
    <xf numFmtId="0" fontId="0" fillId="2" borderId="0" xfId="0" applyFill="1"/>
    <xf numFmtId="43" fontId="2" fillId="0" borderId="0" xfId="0" applyNumberFormat="1" applyFont="1" applyFill="1"/>
    <xf numFmtId="164" fontId="2" fillId="0" borderId="0" xfId="0" applyNumberFormat="1" applyFont="1" applyFill="1"/>
    <xf numFmtId="0" fontId="0" fillId="0" borderId="0" xfId="0" applyFill="1"/>
    <xf numFmtId="164" fontId="1" fillId="0" borderId="0" xfId="1" applyNumberFormat="1" applyFill="1"/>
    <xf numFmtId="164" fontId="0" fillId="0" borderId="0" xfId="0" applyNumberFormat="1" applyFill="1"/>
    <xf numFmtId="164" fontId="1" fillId="0" borderId="1" xfId="1" applyNumberFormat="1" applyFill="1" applyBorder="1"/>
    <xf numFmtId="2" fontId="2" fillId="0" borderId="0" xfId="0" applyNumberFormat="1" applyFont="1" applyFill="1"/>
    <xf numFmtId="43" fontId="2" fillId="0" borderId="0" xfId="1" applyNumberFormat="1" applyFont="1" applyFill="1"/>
    <xf numFmtId="0" fontId="0" fillId="0" borderId="0" xfId="0" applyBorder="1"/>
    <xf numFmtId="9" fontId="1" fillId="0" borderId="1" xfId="2" applyNumberFormat="1" applyBorder="1"/>
    <xf numFmtId="9" fontId="0" fillId="0" borderId="0" xfId="0" applyNumberFormat="1" applyFill="1"/>
    <xf numFmtId="164" fontId="2" fillId="0" borderId="0" xfId="1" applyNumberFormat="1" applyFont="1" applyFill="1"/>
    <xf numFmtId="8" fontId="0" fillId="0" borderId="0" xfId="0" applyNumberFormat="1" applyFill="1"/>
    <xf numFmtId="164" fontId="1" fillId="0" borderId="0" xfId="1" applyNumberFormat="1" applyFont="1" applyFill="1"/>
    <xf numFmtId="43" fontId="1" fillId="3" borderId="0" xfId="1" applyNumberFormat="1" applyFill="1"/>
    <xf numFmtId="0" fontId="0" fillId="3" borderId="0" xfId="0" applyFill="1"/>
    <xf numFmtId="9" fontId="1" fillId="0" borderId="0" xfId="2" applyFill="1"/>
    <xf numFmtId="9" fontId="2" fillId="4" borderId="0" xfId="0" applyNumberFormat="1" applyFont="1" applyFill="1"/>
    <xf numFmtId="0" fontId="0" fillId="0" borderId="0" xfId="0" quotePrefix="1"/>
    <xf numFmtId="0" fontId="1" fillId="0" borderId="0" xfId="0" applyFont="1"/>
    <xf numFmtId="0" fontId="0" fillId="0" borderId="0" xfId="0" applyFont="1" applyFill="1" applyBorder="1"/>
    <xf numFmtId="0" fontId="1" fillId="0" borderId="0" xfId="0" applyFont="1" applyBorder="1"/>
    <xf numFmtId="9" fontId="0" fillId="0" borderId="0" xfId="0" applyNumberFormat="1" applyBorder="1"/>
    <xf numFmtId="164" fontId="4" fillId="0" borderId="0" xfId="1" applyNumberFormat="1" applyFont="1" applyFill="1"/>
    <xf numFmtId="164" fontId="2" fillId="2" borderId="0" xfId="1" applyNumberFormat="1" applyFont="1" applyFill="1"/>
    <xf numFmtId="0" fontId="0" fillId="0" borderId="0" xfId="0"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2.75" x14ac:dyDescent="0.35"/>
  <cols>
    <col min="1" max="2" width="36.73046875" customWidth="1"/>
  </cols>
  <sheetData>
    <row r="1" spans="1:3" ht="13.15" x14ac:dyDescent="0.4">
      <c r="A1" s="4" t="s">
        <v>38</v>
      </c>
    </row>
    <row r="3" spans="1:3" x14ac:dyDescent="0.35">
      <c r="A3" t="s">
        <v>39</v>
      </c>
      <c r="B3" t="s">
        <v>40</v>
      </c>
      <c r="C3">
        <v>0</v>
      </c>
    </row>
    <row r="4" spans="1:3" x14ac:dyDescent="0.35">
      <c r="A4" t="s">
        <v>41</v>
      </c>
    </row>
    <row r="5" spans="1:3" x14ac:dyDescent="0.35">
      <c r="A5" t="s">
        <v>42</v>
      </c>
    </row>
    <row r="7" spans="1:3" ht="13.15" x14ac:dyDescent="0.4">
      <c r="A7" s="4" t="s">
        <v>43</v>
      </c>
      <c r="B7" t="s">
        <v>44</v>
      </c>
    </row>
    <row r="8" spans="1:3" x14ac:dyDescent="0.35">
      <c r="B8">
        <v>2</v>
      </c>
    </row>
    <row r="10" spans="1:3" x14ac:dyDescent="0.35">
      <c r="A10" t="s">
        <v>45</v>
      </c>
    </row>
    <row r="11" spans="1:3" x14ac:dyDescent="0.35">
      <c r="A11" t="e">
        <f>CB_DATA_!#REF!</f>
        <v>#REF!</v>
      </c>
      <c r="B11" t="e">
        <f>'DCF analysis-0)'!#REF!</f>
        <v>#REF!</v>
      </c>
    </row>
    <row r="13" spans="1:3" x14ac:dyDescent="0.35">
      <c r="A13" t="s">
        <v>46</v>
      </c>
    </row>
    <row r="14" spans="1:3" x14ac:dyDescent="0.35">
      <c r="A14" t="s">
        <v>56</v>
      </c>
      <c r="B14" t="s">
        <v>50</v>
      </c>
    </row>
    <row r="16" spans="1:3" x14ac:dyDescent="0.35">
      <c r="A16" t="s">
        <v>47</v>
      </c>
    </row>
    <row r="19" spans="1:2" x14ac:dyDescent="0.35">
      <c r="A19" t="s">
        <v>48</v>
      </c>
    </row>
    <row r="20" spans="1:2" x14ac:dyDescent="0.35">
      <c r="A20">
        <v>34</v>
      </c>
      <c r="B20">
        <v>31</v>
      </c>
    </row>
    <row r="25" spans="1:2" ht="13.15" x14ac:dyDescent="0.4">
      <c r="A25" s="4" t="s">
        <v>49</v>
      </c>
    </row>
    <row r="26" spans="1:2" x14ac:dyDescent="0.35">
      <c r="A26" s="41" t="s">
        <v>51</v>
      </c>
      <c r="B26" s="41" t="s">
        <v>51</v>
      </c>
    </row>
    <row r="27" spans="1:2" x14ac:dyDescent="0.35">
      <c r="A27" t="s">
        <v>57</v>
      </c>
      <c r="B27" t="s">
        <v>52</v>
      </c>
    </row>
    <row r="28" spans="1:2" x14ac:dyDescent="0.35">
      <c r="A28" s="41" t="s">
        <v>53</v>
      </c>
      <c r="B28" s="41" t="s">
        <v>53</v>
      </c>
    </row>
    <row r="29" spans="1:2" x14ac:dyDescent="0.35">
      <c r="A29" s="41" t="s">
        <v>58</v>
      </c>
      <c r="B29" s="41" t="s">
        <v>54</v>
      </c>
    </row>
    <row r="30" spans="1:2" x14ac:dyDescent="0.35">
      <c r="A30" t="s">
        <v>59</v>
      </c>
      <c r="B30" t="s">
        <v>55</v>
      </c>
    </row>
    <row r="31" spans="1:2" x14ac:dyDescent="0.35">
      <c r="A31" s="41" t="s">
        <v>53</v>
      </c>
      <c r="B31" s="41" t="s">
        <v>53</v>
      </c>
    </row>
    <row r="32" spans="1:2" x14ac:dyDescent="0.35">
      <c r="A32" s="41" t="s">
        <v>54</v>
      </c>
    </row>
    <row r="33" spans="1:1" x14ac:dyDescent="0.35">
      <c r="A33" t="s">
        <v>60</v>
      </c>
    </row>
    <row r="34" spans="1:1" x14ac:dyDescent="0.35">
      <c r="A34" s="41" t="s">
        <v>53</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tabSelected="1" topLeftCell="L34" zoomScale="180" zoomScaleNormal="180" workbookViewId="0">
      <selection activeCell="M46" sqref="M46"/>
    </sheetView>
  </sheetViews>
  <sheetFormatPr defaultRowHeight="12.75" x14ac:dyDescent="0.35"/>
  <cols>
    <col min="1" max="1" width="21.6640625" customWidth="1"/>
    <col min="2" max="2" width="13.1328125" customWidth="1"/>
    <col min="3" max="3" width="14.53125" bestFit="1" customWidth="1"/>
    <col min="4" max="4" width="12.86328125" bestFit="1" customWidth="1"/>
    <col min="5" max="5" width="10.53125" customWidth="1"/>
    <col min="6" max="6" width="9.53125" bestFit="1" customWidth="1"/>
    <col min="7" max="7" width="14" bestFit="1" customWidth="1"/>
    <col min="8" max="8" width="13.33203125" bestFit="1" customWidth="1"/>
    <col min="13" max="13" width="9.86328125" bestFit="1" customWidth="1"/>
    <col min="27" max="27" width="9.86328125" bestFit="1" customWidth="1"/>
  </cols>
  <sheetData>
    <row r="1" spans="1:11" ht="13.15" x14ac:dyDescent="0.4">
      <c r="A1" s="5" t="s">
        <v>27</v>
      </c>
      <c r="D1" s="1">
        <v>200000</v>
      </c>
      <c r="E1" t="s">
        <v>36</v>
      </c>
    </row>
    <row r="3" spans="1:11" ht="13.15" x14ac:dyDescent="0.4">
      <c r="A3" s="5" t="s">
        <v>1</v>
      </c>
    </row>
    <row r="4" spans="1:11" ht="13.15" x14ac:dyDescent="0.4">
      <c r="A4" s="22" t="s">
        <v>2</v>
      </c>
      <c r="C4" s="38">
        <v>900</v>
      </c>
      <c r="D4" t="s">
        <v>34</v>
      </c>
      <c r="E4" s="13"/>
      <c r="F4" s="13"/>
      <c r="G4" s="23"/>
    </row>
    <row r="5" spans="1:11" x14ac:dyDescent="0.35">
      <c r="A5" t="s">
        <v>3</v>
      </c>
      <c r="C5">
        <v>15</v>
      </c>
    </row>
    <row r="7" spans="1:11" ht="13.15" x14ac:dyDescent="0.4">
      <c r="A7" s="4" t="s">
        <v>37</v>
      </c>
      <c r="B7" s="4"/>
      <c r="C7" s="7">
        <f>C4*D1/10^3</f>
        <v>180000</v>
      </c>
      <c r="E7" s="4" t="s">
        <v>25</v>
      </c>
      <c r="F7" s="4"/>
      <c r="G7" s="8">
        <v>0.05</v>
      </c>
      <c r="H7" s="7">
        <f>C7*G7</f>
        <v>9000</v>
      </c>
    </row>
    <row r="8" spans="1:11" ht="13.15" x14ac:dyDescent="0.4">
      <c r="C8" s="15"/>
      <c r="E8" s="4" t="s">
        <v>26</v>
      </c>
      <c r="F8" s="4"/>
      <c r="G8" s="8">
        <f>1-G7</f>
        <v>0.95</v>
      </c>
      <c r="H8" s="7">
        <f>C7*G8</f>
        <v>171000</v>
      </c>
    </row>
    <row r="9" spans="1:11" ht="13.15" x14ac:dyDescent="0.4">
      <c r="A9" t="s">
        <v>67</v>
      </c>
      <c r="C9">
        <v>0.5</v>
      </c>
      <c r="E9" s="4"/>
      <c r="F9" s="4"/>
      <c r="G9" s="4"/>
      <c r="H9" s="9"/>
    </row>
    <row r="10" spans="1:11" ht="13.15" x14ac:dyDescent="0.4">
      <c r="E10" s="4"/>
      <c r="F10" s="4"/>
      <c r="G10" s="4"/>
      <c r="H10" s="9"/>
    </row>
    <row r="11" spans="1:11" x14ac:dyDescent="0.35">
      <c r="A11" t="s">
        <v>0</v>
      </c>
      <c r="C11" s="16"/>
    </row>
    <row r="12" spans="1:11" x14ac:dyDescent="0.35">
      <c r="A12" t="s">
        <v>24</v>
      </c>
      <c r="C12" s="37">
        <v>6</v>
      </c>
      <c r="D12" s="3"/>
      <c r="G12" s="2"/>
    </row>
    <row r="13" spans="1:11" x14ac:dyDescent="0.35">
      <c r="C13" s="16"/>
      <c r="G13" s="2"/>
    </row>
    <row r="14" spans="1:11" ht="13.15" x14ac:dyDescent="0.4">
      <c r="A14" t="s">
        <v>10</v>
      </c>
      <c r="C14" s="39">
        <v>0.06</v>
      </c>
      <c r="G14" s="2"/>
      <c r="I14" s="5"/>
    </row>
    <row r="15" spans="1:11" ht="13.15" x14ac:dyDescent="0.4">
      <c r="A15" s="5"/>
      <c r="C15" s="16"/>
      <c r="G15" s="2"/>
    </row>
    <row r="16" spans="1:11" x14ac:dyDescent="0.35">
      <c r="C16" s="15"/>
      <c r="G16" s="2"/>
      <c r="K16" s="16"/>
    </row>
    <row r="17" spans="1:11" x14ac:dyDescent="0.35">
      <c r="C17" s="15"/>
      <c r="G17" s="2"/>
      <c r="K17" s="16"/>
    </row>
    <row r="18" spans="1:11" ht="13.15" x14ac:dyDescent="0.4">
      <c r="C18" s="30"/>
      <c r="G18" s="2"/>
      <c r="K18" s="16"/>
    </row>
    <row r="19" spans="1:11" x14ac:dyDescent="0.35">
      <c r="A19" t="s">
        <v>18</v>
      </c>
      <c r="C19" s="2">
        <v>0.15</v>
      </c>
    </row>
    <row r="20" spans="1:11" x14ac:dyDescent="0.35">
      <c r="A20" t="s">
        <v>4</v>
      </c>
      <c r="C20" s="2">
        <v>0.05</v>
      </c>
    </row>
    <row r="21" spans="1:11" x14ac:dyDescent="0.35">
      <c r="A21" t="s">
        <v>5</v>
      </c>
      <c r="C21" s="2">
        <v>0.05</v>
      </c>
      <c r="K21" s="2"/>
    </row>
    <row r="22" spans="1:11" x14ac:dyDescent="0.35">
      <c r="A22" t="s">
        <v>6</v>
      </c>
      <c r="C22" s="6">
        <v>2.5000000000000001E-3</v>
      </c>
      <c r="K22" s="2"/>
    </row>
    <row r="23" spans="1:11" x14ac:dyDescent="0.35">
      <c r="A23" t="s">
        <v>29</v>
      </c>
      <c r="C23" s="6">
        <v>2.5000000000000001E-2</v>
      </c>
      <c r="D23" t="s">
        <v>30</v>
      </c>
    </row>
    <row r="25" spans="1:11" x14ac:dyDescent="0.35">
      <c r="A25" s="42" t="s">
        <v>63</v>
      </c>
      <c r="B25" s="2">
        <v>0.1</v>
      </c>
    </row>
    <row r="26" spans="1:11" x14ac:dyDescent="0.35">
      <c r="A26" s="44" t="s">
        <v>66</v>
      </c>
      <c r="B26" s="45">
        <v>0.2</v>
      </c>
      <c r="C26" s="48"/>
      <c r="D26" s="48"/>
      <c r="E26" s="48"/>
      <c r="I26" s="2"/>
    </row>
    <row r="27" spans="1:11" x14ac:dyDescent="0.35">
      <c r="A27" s="43" t="s">
        <v>64</v>
      </c>
      <c r="B27" s="2">
        <v>0.7</v>
      </c>
      <c r="I27" s="2"/>
    </row>
    <row r="28" spans="1:11" x14ac:dyDescent="0.35">
      <c r="A28" s="43" t="s">
        <v>65</v>
      </c>
      <c r="B28" s="2">
        <v>0.3</v>
      </c>
      <c r="C28" s="16"/>
      <c r="D28" s="16"/>
      <c r="E28" s="16"/>
      <c r="I28" s="2"/>
    </row>
    <row r="29" spans="1:11" x14ac:dyDescent="0.35">
      <c r="A29" t="s">
        <v>28</v>
      </c>
      <c r="C29" s="16"/>
      <c r="D29" s="16"/>
      <c r="E29" s="16"/>
    </row>
    <row r="30" spans="1:11" x14ac:dyDescent="0.35">
      <c r="A30" s="11"/>
      <c r="B30" s="6"/>
      <c r="C30" s="16"/>
      <c r="D30" s="16"/>
      <c r="E30" s="16"/>
    </row>
    <row r="31" spans="1:11" x14ac:dyDescent="0.35">
      <c r="A31" s="11"/>
      <c r="C31" s="3"/>
      <c r="D31" s="3"/>
      <c r="E31" s="3"/>
    </row>
    <row r="32" spans="1:11" ht="13.15" x14ac:dyDescent="0.4">
      <c r="A32" s="11"/>
      <c r="D32" s="3"/>
      <c r="E32" s="24"/>
    </row>
    <row r="34" spans="1:27" x14ac:dyDescent="0.35">
      <c r="B34" t="s">
        <v>7</v>
      </c>
    </row>
    <row r="35" spans="1:27" x14ac:dyDescent="0.35">
      <c r="A35" s="10" t="s">
        <v>8</v>
      </c>
      <c r="B35" s="10">
        <v>0</v>
      </c>
      <c r="C35" s="10">
        <v>1</v>
      </c>
      <c r="D35" s="10">
        <v>2</v>
      </c>
      <c r="E35" s="10">
        <v>3</v>
      </c>
      <c r="F35" s="10">
        <v>4</v>
      </c>
      <c r="G35" s="10">
        <v>5</v>
      </c>
      <c r="H35" s="10">
        <v>6</v>
      </c>
      <c r="I35" s="10">
        <v>7</v>
      </c>
      <c r="J35" s="10">
        <v>8</v>
      </c>
      <c r="K35" s="10">
        <v>9</v>
      </c>
      <c r="L35" s="10">
        <v>10</v>
      </c>
      <c r="M35" s="10">
        <v>11</v>
      </c>
      <c r="N35" s="10">
        <v>12</v>
      </c>
      <c r="O35" s="10">
        <v>13</v>
      </c>
      <c r="P35" s="10">
        <v>14</v>
      </c>
      <c r="Q35" s="10">
        <v>15</v>
      </c>
      <c r="R35" s="10">
        <v>16</v>
      </c>
      <c r="S35" s="10">
        <v>17</v>
      </c>
      <c r="T35" s="10">
        <v>18</v>
      </c>
      <c r="U35" s="10">
        <v>19</v>
      </c>
      <c r="V35" s="10">
        <v>20</v>
      </c>
      <c r="W35" s="12"/>
      <c r="X35" s="12"/>
      <c r="Y35" s="12"/>
      <c r="Z35" s="12"/>
      <c r="AA35" s="12"/>
    </row>
    <row r="36" spans="1:27" x14ac:dyDescent="0.35">
      <c r="R36" s="25"/>
      <c r="S36" s="25"/>
      <c r="T36" s="25"/>
      <c r="U36" s="25"/>
      <c r="V36" s="25"/>
      <c r="W36" s="25"/>
      <c r="X36" s="25"/>
      <c r="Y36" s="25"/>
      <c r="Z36" s="25"/>
      <c r="AA36" s="25"/>
    </row>
    <row r="37" spans="1:27" x14ac:dyDescent="0.35">
      <c r="A37" t="s">
        <v>9</v>
      </c>
      <c r="C37" s="16">
        <f>C9*C12*C4*24*365/1000</f>
        <v>23652</v>
      </c>
      <c r="D37" s="16">
        <f>C37*(1+$C$14)</f>
        <v>25071.120000000003</v>
      </c>
      <c r="E37" s="16">
        <f>D37*(1+$C$14)</f>
        <v>26575.387200000005</v>
      </c>
      <c r="F37" s="16">
        <f>E37*(1+$C$14)</f>
        <v>28169.910432000008</v>
      </c>
      <c r="G37" s="16">
        <f>F37*(1+$C$14)</f>
        <v>29860.105057920009</v>
      </c>
      <c r="H37" s="16">
        <f t="shared" ref="H37:V37" si="0">$G$37</f>
        <v>29860.105057920009</v>
      </c>
      <c r="I37" s="16">
        <f t="shared" si="0"/>
        <v>29860.105057920009</v>
      </c>
      <c r="J37" s="16">
        <f t="shared" si="0"/>
        <v>29860.105057920009</v>
      </c>
      <c r="K37" s="16">
        <f t="shared" si="0"/>
        <v>29860.105057920009</v>
      </c>
      <c r="L37" s="16">
        <f t="shared" si="0"/>
        <v>29860.105057920009</v>
      </c>
      <c r="M37" s="16">
        <f t="shared" si="0"/>
        <v>29860.105057920009</v>
      </c>
      <c r="N37" s="16">
        <f t="shared" si="0"/>
        <v>29860.105057920009</v>
      </c>
      <c r="O37" s="16">
        <f t="shared" si="0"/>
        <v>29860.105057920009</v>
      </c>
      <c r="P37" s="16">
        <f t="shared" si="0"/>
        <v>29860.105057920009</v>
      </c>
      <c r="Q37" s="16">
        <f t="shared" si="0"/>
        <v>29860.105057920009</v>
      </c>
      <c r="R37" s="16">
        <f t="shared" si="0"/>
        <v>29860.105057920009</v>
      </c>
      <c r="S37" s="16">
        <f t="shared" si="0"/>
        <v>29860.105057920009</v>
      </c>
      <c r="T37" s="16">
        <f t="shared" si="0"/>
        <v>29860.105057920009</v>
      </c>
      <c r="U37" s="16">
        <f t="shared" si="0"/>
        <v>29860.105057920009</v>
      </c>
      <c r="V37" s="16">
        <f t="shared" si="0"/>
        <v>29860.105057920009</v>
      </c>
      <c r="W37" s="26"/>
      <c r="X37" s="26"/>
      <c r="Y37" s="26"/>
      <c r="Z37" s="26"/>
      <c r="AA37" s="26"/>
    </row>
    <row r="38" spans="1:27" x14ac:dyDescent="0.35">
      <c r="B38" s="16"/>
      <c r="C38" s="16"/>
      <c r="D38" s="16"/>
      <c r="E38" s="16"/>
      <c r="F38" s="16"/>
      <c r="G38" s="16"/>
      <c r="H38" s="16"/>
      <c r="I38" s="16"/>
      <c r="J38" s="16"/>
      <c r="K38" s="16"/>
      <c r="L38" s="16"/>
      <c r="M38" s="16"/>
      <c r="N38" s="16"/>
      <c r="O38" s="16"/>
      <c r="P38" s="16"/>
      <c r="Q38" s="16"/>
      <c r="R38" s="26"/>
      <c r="S38" s="26"/>
      <c r="T38" s="26"/>
      <c r="U38" s="26"/>
      <c r="V38" s="26"/>
      <c r="W38" s="26"/>
      <c r="X38" s="26"/>
      <c r="Y38" s="26"/>
      <c r="Z38" s="26"/>
      <c r="AA38" s="26"/>
    </row>
    <row r="39" spans="1:27" ht="13.15" x14ac:dyDescent="0.4">
      <c r="A39" s="5" t="s">
        <v>11</v>
      </c>
      <c r="B39" s="16"/>
      <c r="C39" s="16"/>
      <c r="D39" s="16"/>
      <c r="E39" s="16"/>
      <c r="F39" s="16"/>
      <c r="G39" s="16"/>
      <c r="H39" s="16"/>
      <c r="I39" s="16"/>
      <c r="J39" s="16"/>
      <c r="K39" s="16"/>
      <c r="L39" s="16"/>
      <c r="M39" s="16"/>
      <c r="N39" s="16"/>
      <c r="O39" s="16"/>
      <c r="P39" s="16"/>
      <c r="Q39" s="16"/>
      <c r="R39" s="26"/>
      <c r="S39" s="26"/>
      <c r="T39" s="26"/>
      <c r="U39" s="26"/>
      <c r="V39" s="26"/>
      <c r="W39" s="26"/>
      <c r="X39" s="26"/>
      <c r="Y39" s="26"/>
      <c r="Z39" s="26"/>
      <c r="AA39" s="26"/>
    </row>
    <row r="40" spans="1:27" x14ac:dyDescent="0.35">
      <c r="B40" s="16"/>
      <c r="C40" s="16"/>
      <c r="D40" s="16"/>
      <c r="E40" s="16"/>
      <c r="F40" s="16"/>
      <c r="G40" s="16"/>
      <c r="H40" s="16"/>
      <c r="I40" s="16"/>
      <c r="J40" s="16"/>
      <c r="K40" s="16"/>
      <c r="L40" s="16"/>
      <c r="M40" s="16"/>
      <c r="N40" s="16"/>
      <c r="O40" s="16"/>
      <c r="P40" s="16"/>
      <c r="Q40" s="16"/>
      <c r="R40" s="26"/>
      <c r="S40" s="26"/>
      <c r="T40" s="26"/>
      <c r="U40" s="26"/>
      <c r="V40" s="26"/>
      <c r="W40" s="26"/>
      <c r="X40" s="26"/>
      <c r="Y40" s="26"/>
      <c r="Z40" s="26"/>
      <c r="AA40" s="26"/>
    </row>
    <row r="41" spans="1:27" x14ac:dyDescent="0.35">
      <c r="A41" t="s">
        <v>12</v>
      </c>
      <c r="B41" s="17">
        <f>C22</f>
        <v>2.5000000000000001E-3</v>
      </c>
      <c r="C41" s="16">
        <f>$H$8*$B$41</f>
        <v>427.5</v>
      </c>
      <c r="D41" s="16">
        <f t="shared" ref="D41:V41" si="1">$H$8*$B$41</f>
        <v>427.5</v>
      </c>
      <c r="E41" s="16">
        <f t="shared" si="1"/>
        <v>427.5</v>
      </c>
      <c r="F41" s="16">
        <f t="shared" si="1"/>
        <v>427.5</v>
      </c>
      <c r="G41" s="16">
        <f t="shared" si="1"/>
        <v>427.5</v>
      </c>
      <c r="H41" s="16">
        <f t="shared" si="1"/>
        <v>427.5</v>
      </c>
      <c r="I41" s="16">
        <f t="shared" si="1"/>
        <v>427.5</v>
      </c>
      <c r="J41" s="16">
        <f t="shared" si="1"/>
        <v>427.5</v>
      </c>
      <c r="K41" s="16">
        <f t="shared" si="1"/>
        <v>427.5</v>
      </c>
      <c r="L41" s="16">
        <f t="shared" si="1"/>
        <v>427.5</v>
      </c>
      <c r="M41" s="16">
        <f t="shared" si="1"/>
        <v>427.5</v>
      </c>
      <c r="N41" s="16">
        <f t="shared" si="1"/>
        <v>427.5</v>
      </c>
      <c r="O41" s="16">
        <f t="shared" si="1"/>
        <v>427.5</v>
      </c>
      <c r="P41" s="16">
        <f t="shared" si="1"/>
        <v>427.5</v>
      </c>
      <c r="Q41" s="16">
        <f t="shared" si="1"/>
        <v>427.5</v>
      </c>
      <c r="R41" s="16">
        <f t="shared" si="1"/>
        <v>427.5</v>
      </c>
      <c r="S41" s="16">
        <f t="shared" si="1"/>
        <v>427.5</v>
      </c>
      <c r="T41" s="16">
        <f t="shared" si="1"/>
        <v>427.5</v>
      </c>
      <c r="U41" s="16">
        <f t="shared" si="1"/>
        <v>427.5</v>
      </c>
      <c r="V41" s="16">
        <f t="shared" si="1"/>
        <v>427.5</v>
      </c>
      <c r="W41" s="26"/>
      <c r="X41" s="26"/>
      <c r="Y41" s="26"/>
      <c r="Z41" s="26"/>
      <c r="AA41" s="26"/>
    </row>
    <row r="42" spans="1:27" x14ac:dyDescent="0.35">
      <c r="A42" t="s">
        <v>16</v>
      </c>
      <c r="B42" s="18">
        <v>0.15</v>
      </c>
      <c r="C42" s="1">
        <v>25650</v>
      </c>
      <c r="D42" s="1">
        <v>21802.5</v>
      </c>
      <c r="E42" s="1">
        <v>18532.125</v>
      </c>
      <c r="F42" s="1">
        <v>15752.30625</v>
      </c>
      <c r="G42" s="1">
        <v>13389.460312500001</v>
      </c>
      <c r="H42" s="1">
        <v>11381.041265625001</v>
      </c>
      <c r="I42" s="1">
        <v>9673.8850757812506</v>
      </c>
      <c r="J42" s="1">
        <v>8222.8023144140643</v>
      </c>
      <c r="K42" s="1">
        <v>6989.3819672519548</v>
      </c>
      <c r="L42" s="1">
        <v>5940.9746721641623</v>
      </c>
      <c r="M42" s="1">
        <v>5049.8284713395378</v>
      </c>
      <c r="N42" s="1">
        <v>4292.3542006386069</v>
      </c>
      <c r="O42" s="1">
        <v>3648.5010705428158</v>
      </c>
      <c r="P42" s="1">
        <v>3101.2259099613934</v>
      </c>
      <c r="Q42" s="1">
        <v>2636.0420234671842</v>
      </c>
      <c r="R42" s="1">
        <v>2240.6357199471067</v>
      </c>
      <c r="S42" s="1">
        <v>1904.5403619550409</v>
      </c>
      <c r="T42" s="1">
        <v>1618.8593076617847</v>
      </c>
      <c r="U42" s="1">
        <v>1376.030411512517</v>
      </c>
      <c r="V42" s="1">
        <v>1169.6258497856393</v>
      </c>
      <c r="W42" s="27">
        <v>994.18197231779357</v>
      </c>
      <c r="X42" s="27">
        <v>845.0546764701246</v>
      </c>
      <c r="Y42" s="27">
        <v>718.29647499960583</v>
      </c>
      <c r="Z42" s="27">
        <v>610.552003749665</v>
      </c>
      <c r="AA42" s="27">
        <v>518.96920318721527</v>
      </c>
    </row>
    <row r="43" spans="1:27" x14ac:dyDescent="0.35">
      <c r="A43" s="42" t="s">
        <v>62</v>
      </c>
      <c r="B43" s="18">
        <f>B25</f>
        <v>0.1</v>
      </c>
      <c r="C43" s="1">
        <f>$C$7*$B$27*$B$43</f>
        <v>12600</v>
      </c>
      <c r="D43" s="1">
        <f t="shared" ref="D43:V43" si="2">$C$7*$B$27*$B$43</f>
        <v>12600</v>
      </c>
      <c r="E43" s="1">
        <f t="shared" si="2"/>
        <v>12600</v>
      </c>
      <c r="F43" s="1">
        <f t="shared" si="2"/>
        <v>12600</v>
      </c>
      <c r="G43" s="1">
        <f t="shared" si="2"/>
        <v>12600</v>
      </c>
      <c r="H43" s="1">
        <f t="shared" si="2"/>
        <v>12600</v>
      </c>
      <c r="I43" s="1">
        <f t="shared" si="2"/>
        <v>12600</v>
      </c>
      <c r="J43" s="1">
        <f t="shared" si="2"/>
        <v>12600</v>
      </c>
      <c r="K43" s="1">
        <f t="shared" si="2"/>
        <v>12600</v>
      </c>
      <c r="L43" s="1">
        <f t="shared" si="2"/>
        <v>12600</v>
      </c>
      <c r="M43" s="1">
        <f t="shared" si="2"/>
        <v>12600</v>
      </c>
      <c r="N43" s="1">
        <f t="shared" si="2"/>
        <v>12600</v>
      </c>
      <c r="O43" s="1">
        <f t="shared" si="2"/>
        <v>12600</v>
      </c>
      <c r="P43" s="1">
        <f t="shared" si="2"/>
        <v>12600</v>
      </c>
      <c r="Q43" s="1">
        <f t="shared" si="2"/>
        <v>12600</v>
      </c>
      <c r="R43" s="1">
        <f t="shared" si="2"/>
        <v>12600</v>
      </c>
      <c r="S43" s="1">
        <f t="shared" si="2"/>
        <v>12600</v>
      </c>
      <c r="T43" s="1">
        <f t="shared" si="2"/>
        <v>12600</v>
      </c>
      <c r="U43" s="1">
        <f t="shared" si="2"/>
        <v>12600</v>
      </c>
      <c r="V43" s="1">
        <f t="shared" si="2"/>
        <v>12600</v>
      </c>
      <c r="W43" s="27"/>
      <c r="X43" s="27"/>
      <c r="Y43" s="27"/>
      <c r="Z43" s="27"/>
      <c r="AA43" s="27"/>
    </row>
    <row r="44" spans="1:27" x14ac:dyDescent="0.35">
      <c r="A44" s="10" t="s">
        <v>13</v>
      </c>
      <c r="B44" s="32">
        <f>C20</f>
        <v>0.05</v>
      </c>
      <c r="C44" s="20">
        <f>$B$44*C37</f>
        <v>1182.6000000000001</v>
      </c>
      <c r="D44" s="20">
        <f t="shared" ref="D44:Q44" si="3">C44*(1+$C$21)</f>
        <v>1241.7300000000002</v>
      </c>
      <c r="E44" s="20">
        <f t="shared" si="3"/>
        <v>1303.8165000000004</v>
      </c>
      <c r="F44" s="20">
        <f t="shared" si="3"/>
        <v>1369.0073250000005</v>
      </c>
      <c r="G44" s="20">
        <f t="shared" si="3"/>
        <v>1437.4576912500006</v>
      </c>
      <c r="H44" s="20">
        <f t="shared" si="3"/>
        <v>1509.3305758125007</v>
      </c>
      <c r="I44" s="20">
        <f t="shared" si="3"/>
        <v>1584.7971046031257</v>
      </c>
      <c r="J44" s="20">
        <f t="shared" si="3"/>
        <v>1664.036959833282</v>
      </c>
      <c r="K44" s="20">
        <f t="shared" si="3"/>
        <v>1747.2388078249462</v>
      </c>
      <c r="L44" s="20">
        <f t="shared" si="3"/>
        <v>1834.6007482161936</v>
      </c>
      <c r="M44" s="20">
        <f t="shared" si="3"/>
        <v>1926.3307856270033</v>
      </c>
      <c r="N44" s="20">
        <f t="shared" si="3"/>
        <v>2022.6473249083535</v>
      </c>
      <c r="O44" s="20">
        <f t="shared" si="3"/>
        <v>2123.7796911537712</v>
      </c>
      <c r="P44" s="20">
        <f t="shared" si="3"/>
        <v>2229.96867571146</v>
      </c>
      <c r="Q44" s="20">
        <f t="shared" si="3"/>
        <v>2341.4671094970331</v>
      </c>
      <c r="R44" s="20">
        <f t="shared" ref="R44" si="4">Q44*(1+$C$21)</f>
        <v>2458.5404649718848</v>
      </c>
      <c r="S44" s="20">
        <f t="shared" ref="S44" si="5">R44*(1+$C$21)</f>
        <v>2581.467488220479</v>
      </c>
      <c r="T44" s="20">
        <f t="shared" ref="T44" si="6">S44*(1+$C$21)</f>
        <v>2710.5408626315029</v>
      </c>
      <c r="U44" s="20">
        <f t="shared" ref="U44" si="7">T44*(1+$C$21)</f>
        <v>2846.0679057630782</v>
      </c>
      <c r="V44" s="20">
        <f t="shared" ref="V44" si="8">U44*(1+$C$21)</f>
        <v>2988.3713010512324</v>
      </c>
      <c r="W44" s="28"/>
      <c r="X44" s="28"/>
      <c r="Y44" s="28"/>
      <c r="Z44" s="28"/>
      <c r="AA44" s="28"/>
    </row>
    <row r="45" spans="1:27" x14ac:dyDescent="0.35">
      <c r="A45" t="s">
        <v>14</v>
      </c>
      <c r="B45" s="16"/>
      <c r="C45" s="16">
        <f>C37-C41-C42-C43-C44</f>
        <v>-16208.1</v>
      </c>
      <c r="D45" s="16">
        <f t="shared" ref="D45:V45" si="9">D37-D41-D42-D43-D44</f>
        <v>-11000.609999999997</v>
      </c>
      <c r="E45" s="16">
        <f t="shared" si="9"/>
        <v>-6288.0542999999961</v>
      </c>
      <c r="F45" s="16">
        <f t="shared" si="9"/>
        <v>-1978.9031429999923</v>
      </c>
      <c r="G45" s="16">
        <f t="shared" si="9"/>
        <v>2005.6870541700073</v>
      </c>
      <c r="H45" s="16">
        <f t="shared" si="9"/>
        <v>3942.2332164825075</v>
      </c>
      <c r="I45" s="16">
        <f t="shared" si="9"/>
        <v>5573.9228775356332</v>
      </c>
      <c r="J45" s="16">
        <f t="shared" si="9"/>
        <v>6945.765783672663</v>
      </c>
      <c r="K45" s="16">
        <f t="shared" si="9"/>
        <v>8095.9842828431101</v>
      </c>
      <c r="L45" s="16">
        <f t="shared" si="9"/>
        <v>9057.029637539652</v>
      </c>
      <c r="M45" s="16">
        <f t="shared" si="9"/>
        <v>9856.4458009534683</v>
      </c>
      <c r="N45" s="16">
        <f t="shared" si="9"/>
        <v>10517.60353237305</v>
      </c>
      <c r="O45" s="16">
        <f t="shared" si="9"/>
        <v>11060.324296223424</v>
      </c>
      <c r="P45" s="16">
        <f t="shared" si="9"/>
        <v>11501.410472247155</v>
      </c>
      <c r="Q45" s="16">
        <f t="shared" si="9"/>
        <v>11855.095924955793</v>
      </c>
      <c r="R45" s="16">
        <f t="shared" si="9"/>
        <v>12133.428873001019</v>
      </c>
      <c r="S45" s="16">
        <f t="shared" si="9"/>
        <v>12346.597207744489</v>
      </c>
      <c r="T45" s="16">
        <f t="shared" si="9"/>
        <v>12503.204887626722</v>
      </c>
      <c r="U45" s="16">
        <f t="shared" si="9"/>
        <v>12610.506740644412</v>
      </c>
      <c r="V45" s="16">
        <f t="shared" si="9"/>
        <v>12674.607907083137</v>
      </c>
      <c r="W45" s="26"/>
      <c r="X45" s="26"/>
      <c r="Y45" s="26"/>
      <c r="Z45" s="26"/>
      <c r="AA45" s="26"/>
    </row>
    <row r="46" spans="1:27" x14ac:dyDescent="0.35">
      <c r="A46" s="42" t="s">
        <v>61</v>
      </c>
      <c r="B46" s="18">
        <v>0.25</v>
      </c>
      <c r="C46" s="16">
        <v>0</v>
      </c>
      <c r="D46" s="16">
        <v>0</v>
      </c>
      <c r="E46" s="16">
        <v>0</v>
      </c>
      <c r="F46" s="16">
        <v>0</v>
      </c>
      <c r="G46" s="16">
        <v>0</v>
      </c>
      <c r="H46" s="16">
        <v>0</v>
      </c>
      <c r="I46" s="16">
        <v>0</v>
      </c>
      <c r="J46" s="16">
        <v>0</v>
      </c>
      <c r="K46" s="16">
        <v>0</v>
      </c>
      <c r="L46" s="16">
        <v>0</v>
      </c>
      <c r="M46" s="16">
        <f>M45*$B$46/2</f>
        <v>1232.0557251191835</v>
      </c>
      <c r="N46" s="16">
        <f t="shared" ref="N46:V46" si="10">N45*$B$46/2</f>
        <v>1314.7004415466313</v>
      </c>
      <c r="O46" s="16">
        <f t="shared" si="10"/>
        <v>1382.5405370279279</v>
      </c>
      <c r="P46" s="16">
        <f t="shared" si="10"/>
        <v>1437.6763090308943</v>
      </c>
      <c r="Q46" s="16">
        <f t="shared" si="10"/>
        <v>1481.8869906194741</v>
      </c>
      <c r="R46" s="16">
        <f t="shared" si="10"/>
        <v>1516.6786091251274</v>
      </c>
      <c r="S46" s="16">
        <f t="shared" si="10"/>
        <v>1543.3246509680612</v>
      </c>
      <c r="T46" s="16">
        <f t="shared" si="10"/>
        <v>1562.9006109533402</v>
      </c>
      <c r="U46" s="16">
        <f t="shared" si="10"/>
        <v>1576.3133425805515</v>
      </c>
      <c r="V46" s="16">
        <f t="shared" si="10"/>
        <v>1584.3259883853921</v>
      </c>
      <c r="W46" s="26"/>
      <c r="X46" s="26"/>
      <c r="Y46" s="26"/>
      <c r="Z46" s="26"/>
      <c r="AA46" s="26"/>
    </row>
    <row r="47" spans="1:27" x14ac:dyDescent="0.35">
      <c r="A47" s="11" t="s">
        <v>15</v>
      </c>
      <c r="B47" s="16"/>
      <c r="C47" s="16">
        <f>C45-C46</f>
        <v>-16208.1</v>
      </c>
      <c r="D47" s="16">
        <f t="shared" ref="D47:V47" si="11">D45-D46</f>
        <v>-11000.609999999997</v>
      </c>
      <c r="E47" s="16">
        <f t="shared" si="11"/>
        <v>-6288.0542999999961</v>
      </c>
      <c r="F47" s="16">
        <f t="shared" si="11"/>
        <v>-1978.9031429999923</v>
      </c>
      <c r="G47" s="16">
        <f t="shared" si="11"/>
        <v>2005.6870541700073</v>
      </c>
      <c r="H47" s="16">
        <f t="shared" si="11"/>
        <v>3942.2332164825075</v>
      </c>
      <c r="I47" s="16">
        <f t="shared" si="11"/>
        <v>5573.9228775356332</v>
      </c>
      <c r="J47" s="16">
        <f t="shared" si="11"/>
        <v>6945.765783672663</v>
      </c>
      <c r="K47" s="16">
        <f t="shared" si="11"/>
        <v>8095.9842828431101</v>
      </c>
      <c r="L47" s="16">
        <f t="shared" si="11"/>
        <v>9057.029637539652</v>
      </c>
      <c r="M47" s="16">
        <f t="shared" si="11"/>
        <v>8624.3900758342843</v>
      </c>
      <c r="N47" s="16">
        <f t="shared" si="11"/>
        <v>9202.9030908264194</v>
      </c>
      <c r="O47" s="16">
        <f t="shared" si="11"/>
        <v>9677.7837591954958</v>
      </c>
      <c r="P47" s="16">
        <f t="shared" si="11"/>
        <v>10063.734163216261</v>
      </c>
      <c r="Q47" s="16">
        <f t="shared" si="11"/>
        <v>10373.208934336319</v>
      </c>
      <c r="R47" s="16">
        <f t="shared" si="11"/>
        <v>10616.750263875892</v>
      </c>
      <c r="S47" s="16">
        <f t="shared" si="11"/>
        <v>10803.272556776428</v>
      </c>
      <c r="T47" s="16">
        <f t="shared" si="11"/>
        <v>10940.304276673382</v>
      </c>
      <c r="U47" s="16">
        <f t="shared" si="11"/>
        <v>11034.193398063861</v>
      </c>
      <c r="V47" s="16">
        <f t="shared" si="11"/>
        <v>11090.281918697745</v>
      </c>
      <c r="W47" s="26"/>
      <c r="X47" s="26"/>
      <c r="Y47" s="26"/>
      <c r="Z47" s="26"/>
      <c r="AA47" s="26"/>
    </row>
    <row r="48" spans="1:27" x14ac:dyDescent="0.35">
      <c r="A48" s="12" t="s">
        <v>22</v>
      </c>
      <c r="B48" s="19">
        <f>C23</f>
        <v>2.5000000000000001E-2</v>
      </c>
      <c r="C48" s="20">
        <f t="shared" ref="C48:V48" si="12">$B$48*C37</f>
        <v>591.30000000000007</v>
      </c>
      <c r="D48" s="20">
        <f t="shared" si="12"/>
        <v>626.77800000000013</v>
      </c>
      <c r="E48" s="20">
        <f t="shared" si="12"/>
        <v>664.38468000000012</v>
      </c>
      <c r="F48" s="20">
        <f t="shared" si="12"/>
        <v>704.24776080000026</v>
      </c>
      <c r="G48" s="20">
        <f t="shared" si="12"/>
        <v>746.50262644800023</v>
      </c>
      <c r="H48" s="20">
        <f t="shared" si="12"/>
        <v>746.50262644800023</v>
      </c>
      <c r="I48" s="20">
        <f t="shared" si="12"/>
        <v>746.50262644800023</v>
      </c>
      <c r="J48" s="20">
        <f t="shared" si="12"/>
        <v>746.50262644800023</v>
      </c>
      <c r="K48" s="20">
        <f t="shared" si="12"/>
        <v>746.50262644800023</v>
      </c>
      <c r="L48" s="20">
        <f t="shared" si="12"/>
        <v>746.50262644800023</v>
      </c>
      <c r="M48" s="20">
        <f t="shared" si="12"/>
        <v>746.50262644800023</v>
      </c>
      <c r="N48" s="20">
        <f t="shared" si="12"/>
        <v>746.50262644800023</v>
      </c>
      <c r="O48" s="20">
        <f t="shared" si="12"/>
        <v>746.50262644800023</v>
      </c>
      <c r="P48" s="20">
        <f t="shared" si="12"/>
        <v>746.50262644800023</v>
      </c>
      <c r="Q48" s="20">
        <f t="shared" si="12"/>
        <v>746.50262644800023</v>
      </c>
      <c r="R48" s="20">
        <f t="shared" si="12"/>
        <v>746.50262644800023</v>
      </c>
      <c r="S48" s="20">
        <f t="shared" si="12"/>
        <v>746.50262644800023</v>
      </c>
      <c r="T48" s="20">
        <f t="shared" si="12"/>
        <v>746.50262644800023</v>
      </c>
      <c r="U48" s="20">
        <f t="shared" si="12"/>
        <v>746.50262644800023</v>
      </c>
      <c r="V48" s="20">
        <f t="shared" si="12"/>
        <v>746.50262644800023</v>
      </c>
      <c r="W48" s="28"/>
      <c r="X48" s="28"/>
      <c r="Y48" s="28"/>
      <c r="Z48" s="28"/>
      <c r="AA48" s="28"/>
    </row>
    <row r="49" spans="1:27" x14ac:dyDescent="0.35">
      <c r="A49" s="11" t="s">
        <v>23</v>
      </c>
      <c r="B49" s="3">
        <f>-C7</f>
        <v>-180000</v>
      </c>
      <c r="C49" s="16">
        <f>C47-C48+C42+C43</f>
        <v>21450.6</v>
      </c>
      <c r="D49" s="16">
        <f t="shared" ref="D49:V49" si="13">D47-D48+D42+D43</f>
        <v>22775.112000000001</v>
      </c>
      <c r="E49" s="16">
        <f t="shared" si="13"/>
        <v>24179.686020000005</v>
      </c>
      <c r="F49" s="16">
        <f t="shared" si="13"/>
        <v>25669.155346200008</v>
      </c>
      <c r="G49" s="16">
        <f t="shared" si="13"/>
        <v>27248.644740222007</v>
      </c>
      <c r="H49" s="16">
        <f t="shared" si="13"/>
        <v>27176.771855659506</v>
      </c>
      <c r="I49" s="16">
        <f t="shared" si="13"/>
        <v>27101.305326868882</v>
      </c>
      <c r="J49" s="16">
        <f t="shared" si="13"/>
        <v>27022.065471638729</v>
      </c>
      <c r="K49" s="16">
        <f t="shared" si="13"/>
        <v>26938.863623647063</v>
      </c>
      <c r="L49" s="16">
        <f t="shared" si="13"/>
        <v>26851.501683255814</v>
      </c>
      <c r="M49" s="16">
        <f t="shared" si="13"/>
        <v>25527.715920725823</v>
      </c>
      <c r="N49" s="16">
        <f t="shared" si="13"/>
        <v>25348.754665017026</v>
      </c>
      <c r="O49" s="16">
        <f t="shared" si="13"/>
        <v>25179.782203290313</v>
      </c>
      <c r="P49" s="16">
        <f t="shared" si="13"/>
        <v>25018.457446729655</v>
      </c>
      <c r="Q49" s="16">
        <f t="shared" si="13"/>
        <v>24862.748331355502</v>
      </c>
      <c r="R49" s="16">
        <f t="shared" si="13"/>
        <v>24710.883357374998</v>
      </c>
      <c r="S49" s="16">
        <f t="shared" si="13"/>
        <v>24561.31029228347</v>
      </c>
      <c r="T49" s="16">
        <f t="shared" si="13"/>
        <v>24412.660957887165</v>
      </c>
      <c r="U49" s="16">
        <f t="shared" si="13"/>
        <v>24263.721183128378</v>
      </c>
      <c r="V49" s="16">
        <f t="shared" si="13"/>
        <v>24113.405142035386</v>
      </c>
      <c r="W49" s="26"/>
      <c r="X49" s="26"/>
      <c r="Y49" s="26"/>
      <c r="Z49" s="26"/>
      <c r="AA49" s="26"/>
    </row>
    <row r="50" spans="1:27" x14ac:dyDescent="0.35">
      <c r="C50" s="16"/>
      <c r="D50" s="16"/>
      <c r="E50" s="16"/>
      <c r="F50" s="16"/>
      <c r="G50" s="16"/>
      <c r="H50" s="16"/>
      <c r="I50" s="16"/>
      <c r="J50" s="16"/>
      <c r="K50" s="16"/>
      <c r="L50" s="16"/>
      <c r="M50" s="16"/>
      <c r="N50" s="16"/>
      <c r="O50" s="16"/>
      <c r="P50" s="16"/>
      <c r="Q50" s="16"/>
      <c r="R50" s="26"/>
      <c r="S50" s="26"/>
      <c r="T50" s="26"/>
      <c r="U50" s="26"/>
      <c r="V50" s="26"/>
      <c r="W50" s="26"/>
      <c r="X50" s="26"/>
      <c r="Y50" s="26"/>
      <c r="Z50" s="26"/>
      <c r="AA50" s="26"/>
    </row>
    <row r="51" spans="1:27" ht="13.15" x14ac:dyDescent="0.4">
      <c r="A51" s="13" t="s">
        <v>31</v>
      </c>
      <c r="B51" s="33">
        <f>B25*(1-0)*0.7+B26*0.3</f>
        <v>0.13</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1:27" ht="13.15" x14ac:dyDescent="0.4">
      <c r="A52" t="s">
        <v>33</v>
      </c>
      <c r="B52" s="3">
        <f>B49</f>
        <v>-180000</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1:27" ht="13.15" x14ac:dyDescent="0.4">
      <c r="A53" s="13" t="s">
        <v>32</v>
      </c>
      <c r="B53" s="46">
        <f>NPV(B51,C49:Q49)</f>
        <v>161864.6798087252</v>
      </c>
      <c r="C53" s="3"/>
      <c r="G53" s="3"/>
      <c r="H53" s="3"/>
      <c r="I53" s="3"/>
      <c r="J53" s="3"/>
      <c r="K53" s="3"/>
      <c r="L53" s="3"/>
      <c r="M53" s="3"/>
      <c r="N53" s="3"/>
      <c r="O53" s="3"/>
      <c r="P53" s="3"/>
      <c r="Q53" s="3"/>
      <c r="R53" s="3"/>
      <c r="S53" s="3"/>
      <c r="T53" s="3"/>
      <c r="U53" s="3"/>
      <c r="V53" s="3"/>
      <c r="W53" s="3"/>
      <c r="X53" s="3"/>
      <c r="Y53" s="3"/>
      <c r="Z53" s="3"/>
    </row>
    <row r="54" spans="1:27" ht="13.15" x14ac:dyDescent="0.4">
      <c r="A54" t="s">
        <v>21</v>
      </c>
      <c r="B54" s="47">
        <f>B53+B52</f>
        <v>-18135.320191274805</v>
      </c>
      <c r="G54" s="16"/>
      <c r="H54" s="16"/>
      <c r="I54" s="16"/>
      <c r="J54" s="16"/>
      <c r="K54" s="16"/>
      <c r="L54" s="16"/>
      <c r="M54" s="16"/>
      <c r="N54" s="16"/>
      <c r="O54" s="16"/>
      <c r="P54" s="16"/>
      <c r="Q54" s="16"/>
      <c r="R54" s="16"/>
      <c r="S54" s="16"/>
      <c r="T54" s="16"/>
      <c r="U54" s="16"/>
      <c r="V54" s="16"/>
      <c r="W54" s="16"/>
      <c r="X54" s="16"/>
      <c r="Y54" s="16"/>
      <c r="Z54" s="16"/>
      <c r="AA54" s="16"/>
    </row>
    <row r="55" spans="1:27" ht="13.15" x14ac:dyDescent="0.4">
      <c r="A55" s="13" t="s">
        <v>35</v>
      </c>
      <c r="B55" s="40">
        <f>IRR(B49:Q49)</f>
        <v>0.1106804068279259</v>
      </c>
      <c r="C55" s="14"/>
      <c r="D55" s="26"/>
      <c r="E55" s="13"/>
      <c r="F55" s="25"/>
      <c r="G55" s="25"/>
      <c r="H55" s="25"/>
      <c r="I55" s="25"/>
      <c r="J55" s="25"/>
      <c r="K55" s="25"/>
      <c r="L55" s="25"/>
      <c r="M55" s="25"/>
      <c r="N55" s="25"/>
      <c r="O55" s="25"/>
      <c r="P55" s="25"/>
      <c r="Q55" s="25"/>
      <c r="R55" s="25"/>
      <c r="S55" s="25"/>
      <c r="T55" s="25"/>
      <c r="U55" s="25"/>
      <c r="V55" s="25"/>
      <c r="W55" s="25"/>
      <c r="X55" s="25"/>
      <c r="Y55" s="25"/>
      <c r="Z55" s="25"/>
    </row>
    <row r="56" spans="1:27" ht="13.15" x14ac:dyDescent="0.4">
      <c r="B56" s="13"/>
      <c r="C56" s="34"/>
      <c r="D56" s="35"/>
      <c r="E56" s="13"/>
      <c r="F56" s="25"/>
      <c r="G56" s="25"/>
      <c r="H56" s="25"/>
      <c r="I56" s="25"/>
      <c r="J56" s="25"/>
      <c r="K56" s="25"/>
      <c r="L56" s="25"/>
      <c r="M56" s="25"/>
      <c r="N56" s="25"/>
      <c r="O56" s="25"/>
      <c r="P56" s="25"/>
      <c r="Q56" s="25"/>
      <c r="R56" s="25"/>
      <c r="S56" s="25"/>
      <c r="T56" s="25"/>
      <c r="U56" s="25"/>
      <c r="V56" s="25"/>
      <c r="W56" s="25"/>
      <c r="X56" s="25"/>
      <c r="Y56" s="25"/>
      <c r="Z56" s="25"/>
    </row>
    <row r="57" spans="1:27" ht="13.15" x14ac:dyDescent="0.4">
      <c r="B57" s="13"/>
      <c r="C57" s="14"/>
      <c r="D57" s="25"/>
      <c r="E57" s="21"/>
      <c r="F57" s="25"/>
      <c r="G57" s="25"/>
      <c r="H57" s="25"/>
      <c r="I57" s="25"/>
      <c r="J57" s="25"/>
      <c r="K57" s="25"/>
      <c r="L57" s="25"/>
      <c r="M57" s="25"/>
      <c r="N57" s="25"/>
      <c r="O57" s="25"/>
      <c r="P57" s="25"/>
      <c r="Q57" s="25"/>
      <c r="R57" s="25"/>
      <c r="S57" s="25"/>
      <c r="T57" s="25"/>
      <c r="U57" s="25"/>
      <c r="V57" s="25"/>
      <c r="W57" s="25"/>
      <c r="X57" s="25"/>
      <c r="Y57" s="25"/>
      <c r="Z57" s="25"/>
    </row>
    <row r="58" spans="1:27" x14ac:dyDescent="0.35">
      <c r="B58" s="25"/>
      <c r="C58" s="25"/>
      <c r="D58" s="25"/>
      <c r="E58" s="33"/>
      <c r="F58" s="25"/>
      <c r="G58" s="25"/>
      <c r="H58" s="25"/>
      <c r="I58" s="25"/>
      <c r="J58" s="25"/>
      <c r="K58" s="25"/>
      <c r="L58" s="25"/>
      <c r="M58" s="25"/>
      <c r="N58" s="25"/>
      <c r="O58" s="25"/>
      <c r="P58" s="25"/>
      <c r="Q58" s="25"/>
      <c r="R58" s="25"/>
      <c r="S58" s="25"/>
      <c r="T58" s="25"/>
      <c r="U58" s="25"/>
      <c r="V58" s="25"/>
      <c r="W58" s="25"/>
      <c r="X58" s="25"/>
      <c r="Y58" s="25"/>
      <c r="Z58" s="25"/>
    </row>
    <row r="59" spans="1:27" x14ac:dyDescent="0.35">
      <c r="B59" s="36"/>
      <c r="C59" s="25"/>
      <c r="D59" s="27"/>
      <c r="E59" s="25"/>
      <c r="F59" s="25"/>
      <c r="G59" s="25"/>
      <c r="H59" s="25"/>
      <c r="I59" s="25"/>
      <c r="J59" s="25"/>
      <c r="K59" s="25"/>
      <c r="L59" s="25"/>
      <c r="M59" s="25"/>
      <c r="N59" s="25"/>
      <c r="O59" s="25"/>
      <c r="P59" s="25"/>
      <c r="Q59" s="25"/>
      <c r="R59" s="25"/>
      <c r="S59" s="25"/>
      <c r="T59" s="25"/>
      <c r="U59" s="25"/>
      <c r="V59" s="25"/>
      <c r="W59" s="25"/>
      <c r="X59" s="25"/>
      <c r="Y59" s="25"/>
      <c r="Z59" s="25"/>
    </row>
    <row r="60" spans="1:27" x14ac:dyDescent="0.35">
      <c r="B60" s="27"/>
      <c r="C60" s="27"/>
      <c r="D60" s="27"/>
      <c r="E60" s="25"/>
      <c r="F60" s="25"/>
      <c r="G60" s="25"/>
      <c r="H60" s="25"/>
      <c r="I60" s="25"/>
      <c r="J60" s="25"/>
      <c r="K60" s="25"/>
      <c r="L60" s="25"/>
      <c r="M60" s="25"/>
      <c r="N60" s="25"/>
      <c r="O60" s="25"/>
      <c r="P60" s="25"/>
      <c r="Q60" s="25"/>
      <c r="R60" s="25"/>
      <c r="S60" s="25"/>
      <c r="T60" s="25"/>
      <c r="U60" s="25"/>
      <c r="V60" s="25"/>
      <c r="W60" s="25"/>
      <c r="X60" s="25"/>
      <c r="Y60" s="25"/>
      <c r="Z60" s="25"/>
    </row>
    <row r="61" spans="1:27" x14ac:dyDescent="0.35">
      <c r="D61" s="1"/>
    </row>
    <row r="62" spans="1:27" x14ac:dyDescent="0.35">
      <c r="C62" s="27"/>
      <c r="D62" s="1"/>
    </row>
    <row r="63" spans="1:27" x14ac:dyDescent="0.35">
      <c r="D63" s="1"/>
    </row>
    <row r="64" spans="1:27" x14ac:dyDescent="0.35">
      <c r="C64" s="27"/>
      <c r="D64" s="1"/>
    </row>
    <row r="65" spans="3:4" x14ac:dyDescent="0.35">
      <c r="D65" s="1"/>
    </row>
    <row r="66" spans="3:4" x14ac:dyDescent="0.35">
      <c r="C66" s="27"/>
      <c r="D66" s="1"/>
    </row>
    <row r="67" spans="3:4" x14ac:dyDescent="0.35">
      <c r="D67" s="1"/>
    </row>
    <row r="68" spans="3:4" x14ac:dyDescent="0.35">
      <c r="C68" s="27"/>
      <c r="D68" s="1"/>
    </row>
    <row r="69" spans="3:4" x14ac:dyDescent="0.35">
      <c r="D69" s="1"/>
    </row>
    <row r="70" spans="3:4" x14ac:dyDescent="0.35">
      <c r="C70" s="27"/>
      <c r="D70" s="1"/>
    </row>
    <row r="71" spans="3:4" x14ac:dyDescent="0.35">
      <c r="D71" s="1"/>
    </row>
    <row r="72" spans="3:4" x14ac:dyDescent="0.35">
      <c r="C72" s="27"/>
      <c r="D72" s="1"/>
    </row>
    <row r="73" spans="3:4" x14ac:dyDescent="0.35">
      <c r="D73" s="1"/>
    </row>
    <row r="74" spans="3:4" x14ac:dyDescent="0.35">
      <c r="C74" s="27"/>
      <c r="D74" s="1"/>
    </row>
    <row r="78" spans="3:4" x14ac:dyDescent="0.35">
      <c r="C78" s="27"/>
    </row>
    <row r="80" spans="3:4" x14ac:dyDescent="0.35">
      <c r="C80" s="27"/>
    </row>
    <row r="82" spans="3:3" x14ac:dyDescent="0.35">
      <c r="C82" s="27"/>
    </row>
    <row r="84" spans="3:3" x14ac:dyDescent="0.35">
      <c r="C84" s="27"/>
    </row>
    <row r="86" spans="3:3" x14ac:dyDescent="0.35">
      <c r="C86" s="27"/>
    </row>
    <row r="88" spans="3:3" x14ac:dyDescent="0.35">
      <c r="C88" s="27"/>
    </row>
    <row r="90" spans="3:3" x14ac:dyDescent="0.35">
      <c r="C90" s="27"/>
    </row>
    <row r="92" spans="3:3" x14ac:dyDescent="0.35">
      <c r="C92" s="27"/>
    </row>
  </sheetData>
  <scenarios current="2" show="2" sqref="B52 B53">
    <scenario name="scen1" locked="1" count="2" user="Avinab" comment="Created by Avinab on 11/1/2010">
      <inputCells r="C4" val="700"/>
      <inputCells r="C12" val="4" numFmtId="43"/>
    </scenario>
    <scenario name="scen2" locked="1" count="2" user="Avinab" comment="Created by Avinab on 11/1/2010">
      <inputCells r="C4" val="750"/>
      <inputCells r="C12" val="4.25" numFmtId="43"/>
    </scenario>
    <scenario name="scen3" locked="1" count="2" user="Avinab" comment="Created by Avinab on 11/1/2010">
      <inputCells r="C4" val="900"/>
      <inputCells r="C12" val="4.5" numFmtId="43"/>
    </scenario>
  </scenarios>
  <mergeCells count="1">
    <mergeCell ref="C26:E26"/>
  </mergeCells>
  <phoneticPr fontId="0" type="noConversion"/>
  <pageMargins left="0.75" right="0.75" top="1" bottom="1" header="0.5" footer="0.5"/>
  <pageSetup scale="72" orientation="landscape" horizontalDpi="300" verticalDpi="300" r:id="rId1"/>
  <headerFooter alignWithMargins="0">
    <oddHeader>&amp;CDCF Analysis without 
revenue increases&amp;R&amp;D</oddHeader>
    <oddFooter>&amp;R&amp;P</oddFooter>
  </headerFooter>
  <rowBreaks count="1" manualBreakCount="1">
    <brk id="32" max="16383"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2"/>
  <sheetViews>
    <sheetView topLeftCell="A4" zoomScale="125" workbookViewId="0">
      <selection activeCell="C8" sqref="C8:C32"/>
    </sheetView>
  </sheetViews>
  <sheetFormatPr defaultRowHeight="12.75" x14ac:dyDescent="0.35"/>
  <cols>
    <col min="3" max="3" width="11.53125" customWidth="1"/>
    <col min="4" max="4" width="10.6640625" bestFit="1" customWidth="1"/>
    <col min="6" max="6" width="12.33203125" customWidth="1"/>
  </cols>
  <sheetData>
    <row r="5" spans="1:9" x14ac:dyDescent="0.35">
      <c r="A5" t="s">
        <v>19</v>
      </c>
      <c r="D5" s="2">
        <v>0.15</v>
      </c>
      <c r="H5" s="2"/>
    </row>
    <row r="6" spans="1:9" x14ac:dyDescent="0.35">
      <c r="B6" s="10" t="s">
        <v>17</v>
      </c>
      <c r="C6" s="10" t="s">
        <v>16</v>
      </c>
      <c r="D6" s="10" t="s">
        <v>20</v>
      </c>
      <c r="F6" s="31"/>
      <c r="G6" s="31"/>
      <c r="H6" s="31"/>
      <c r="I6" s="11"/>
    </row>
    <row r="7" spans="1:9" x14ac:dyDescent="0.35">
      <c r="A7">
        <v>0</v>
      </c>
      <c r="D7" s="1">
        <f>'DCF analysis-0)'!H8</f>
        <v>171000</v>
      </c>
      <c r="H7" s="1"/>
    </row>
    <row r="8" spans="1:9" x14ac:dyDescent="0.35">
      <c r="A8">
        <v>1</v>
      </c>
      <c r="C8" s="1">
        <f>D7*$D$5</f>
        <v>25650</v>
      </c>
      <c r="D8" s="1">
        <f>D7-C8</f>
        <v>145350</v>
      </c>
      <c r="G8" s="3"/>
      <c r="H8" s="3"/>
      <c r="I8" s="3"/>
    </row>
    <row r="9" spans="1:9" x14ac:dyDescent="0.35">
      <c r="A9">
        <v>2</v>
      </c>
      <c r="C9" s="1">
        <f t="shared" ref="C9:C32" si="0">D8*$D$5</f>
        <v>21802.5</v>
      </c>
      <c r="D9" s="1">
        <f t="shared" ref="D9:D32" si="1">D8-C9</f>
        <v>123547.5</v>
      </c>
      <c r="G9" s="3"/>
      <c r="H9" s="3"/>
      <c r="I9" s="3"/>
    </row>
    <row r="10" spans="1:9" x14ac:dyDescent="0.35">
      <c r="A10">
        <v>3</v>
      </c>
      <c r="C10" s="1">
        <f t="shared" si="0"/>
        <v>18532.125</v>
      </c>
      <c r="D10" s="1">
        <f t="shared" si="1"/>
        <v>105015.375</v>
      </c>
      <c r="G10" s="3"/>
      <c r="H10" s="3"/>
      <c r="I10" s="3"/>
    </row>
    <row r="11" spans="1:9" x14ac:dyDescent="0.35">
      <c r="A11">
        <v>4</v>
      </c>
      <c r="C11" s="1">
        <f t="shared" si="0"/>
        <v>15752.30625</v>
      </c>
      <c r="D11" s="1">
        <f t="shared" si="1"/>
        <v>89263.068750000006</v>
      </c>
      <c r="G11" s="3"/>
      <c r="H11" s="3"/>
      <c r="I11" s="3"/>
    </row>
    <row r="12" spans="1:9" x14ac:dyDescent="0.35">
      <c r="A12">
        <v>5</v>
      </c>
      <c r="C12" s="1">
        <f t="shared" si="0"/>
        <v>13389.460312500001</v>
      </c>
      <c r="D12" s="1">
        <f t="shared" si="1"/>
        <v>75873.608437500006</v>
      </c>
      <c r="G12" s="3"/>
      <c r="H12" s="3"/>
      <c r="I12" s="3"/>
    </row>
    <row r="13" spans="1:9" x14ac:dyDescent="0.35">
      <c r="A13">
        <v>6</v>
      </c>
      <c r="C13" s="1">
        <f t="shared" si="0"/>
        <v>11381.041265625001</v>
      </c>
      <c r="D13" s="1">
        <f t="shared" si="1"/>
        <v>64492.567171875009</v>
      </c>
      <c r="G13" s="3"/>
      <c r="H13" s="3"/>
      <c r="I13" s="3"/>
    </row>
    <row r="14" spans="1:9" x14ac:dyDescent="0.35">
      <c r="A14">
        <v>7</v>
      </c>
      <c r="C14" s="1">
        <f t="shared" si="0"/>
        <v>9673.8850757812506</v>
      </c>
      <c r="D14" s="1">
        <f t="shared" si="1"/>
        <v>54818.682096093762</v>
      </c>
      <c r="G14" s="3"/>
      <c r="H14" s="3"/>
      <c r="I14" s="3"/>
    </row>
    <row r="15" spans="1:9" x14ac:dyDescent="0.35">
      <c r="A15">
        <v>8</v>
      </c>
      <c r="C15" s="1">
        <f t="shared" si="0"/>
        <v>8222.8023144140643</v>
      </c>
      <c r="D15" s="1">
        <f t="shared" si="1"/>
        <v>46595.879781679701</v>
      </c>
      <c r="G15" s="3"/>
      <c r="H15" s="3"/>
      <c r="I15" s="3"/>
    </row>
    <row r="16" spans="1:9" x14ac:dyDescent="0.35">
      <c r="A16">
        <v>9</v>
      </c>
      <c r="C16" s="1">
        <f t="shared" si="0"/>
        <v>6989.3819672519548</v>
      </c>
      <c r="D16" s="1">
        <f t="shared" si="1"/>
        <v>39606.497814427748</v>
      </c>
      <c r="G16" s="3"/>
      <c r="H16" s="3"/>
      <c r="I16" s="3"/>
    </row>
    <row r="17" spans="1:9" x14ac:dyDescent="0.35">
      <c r="A17">
        <v>10</v>
      </c>
      <c r="C17" s="1">
        <f t="shared" si="0"/>
        <v>5940.9746721641623</v>
      </c>
      <c r="D17" s="1">
        <f t="shared" si="1"/>
        <v>33665.523142263584</v>
      </c>
      <c r="G17" s="3"/>
      <c r="H17" s="3"/>
      <c r="I17" s="3"/>
    </row>
    <row r="18" spans="1:9" x14ac:dyDescent="0.35">
      <c r="A18">
        <v>11</v>
      </c>
      <c r="C18" s="1">
        <f t="shared" si="0"/>
        <v>5049.8284713395378</v>
      </c>
      <c r="D18" s="1">
        <f t="shared" si="1"/>
        <v>28615.694670924047</v>
      </c>
      <c r="G18" s="3"/>
      <c r="H18" s="3"/>
      <c r="I18" s="3"/>
    </row>
    <row r="19" spans="1:9" x14ac:dyDescent="0.35">
      <c r="A19">
        <v>12</v>
      </c>
      <c r="C19" s="1">
        <f t="shared" si="0"/>
        <v>4292.3542006386069</v>
      </c>
      <c r="D19" s="1">
        <f t="shared" si="1"/>
        <v>24323.340470285439</v>
      </c>
      <c r="G19" s="3"/>
      <c r="H19" s="3"/>
      <c r="I19" s="3"/>
    </row>
    <row r="20" spans="1:9" x14ac:dyDescent="0.35">
      <c r="A20">
        <v>13</v>
      </c>
      <c r="C20" s="1">
        <f t="shared" si="0"/>
        <v>3648.5010705428158</v>
      </c>
      <c r="D20" s="1">
        <f t="shared" si="1"/>
        <v>20674.839399742625</v>
      </c>
      <c r="G20" s="3"/>
      <c r="H20" s="3"/>
      <c r="I20" s="3"/>
    </row>
    <row r="21" spans="1:9" x14ac:dyDescent="0.35">
      <c r="A21">
        <v>14</v>
      </c>
      <c r="C21" s="1">
        <f t="shared" si="0"/>
        <v>3101.2259099613934</v>
      </c>
      <c r="D21" s="1">
        <f t="shared" si="1"/>
        <v>17573.61348978123</v>
      </c>
      <c r="G21" s="3"/>
      <c r="H21" s="3"/>
      <c r="I21" s="3"/>
    </row>
    <row r="22" spans="1:9" x14ac:dyDescent="0.35">
      <c r="A22">
        <v>15</v>
      </c>
      <c r="C22" s="1">
        <f t="shared" si="0"/>
        <v>2636.0420234671842</v>
      </c>
      <c r="D22" s="1">
        <f t="shared" si="1"/>
        <v>14937.571466314046</v>
      </c>
      <c r="G22" s="3"/>
      <c r="H22" s="3"/>
      <c r="I22" s="3"/>
    </row>
    <row r="23" spans="1:9" x14ac:dyDescent="0.35">
      <c r="A23">
        <v>16</v>
      </c>
      <c r="C23" s="1">
        <f t="shared" si="0"/>
        <v>2240.6357199471067</v>
      </c>
      <c r="D23" s="1">
        <f t="shared" si="1"/>
        <v>12696.93574636694</v>
      </c>
      <c r="G23" s="3"/>
      <c r="H23" s="3"/>
      <c r="I23" s="3"/>
    </row>
    <row r="24" spans="1:9" x14ac:dyDescent="0.35">
      <c r="A24">
        <v>17</v>
      </c>
      <c r="C24" s="1">
        <f t="shared" si="0"/>
        <v>1904.5403619550409</v>
      </c>
      <c r="D24" s="1">
        <f t="shared" si="1"/>
        <v>10792.395384411899</v>
      </c>
      <c r="G24" s="3"/>
      <c r="H24" s="3"/>
      <c r="I24" s="3"/>
    </row>
    <row r="25" spans="1:9" x14ac:dyDescent="0.35">
      <c r="A25">
        <v>18</v>
      </c>
      <c r="C25" s="1">
        <f t="shared" si="0"/>
        <v>1618.8593076617847</v>
      </c>
      <c r="D25" s="1">
        <f t="shared" si="1"/>
        <v>9173.5360767501134</v>
      </c>
      <c r="G25" s="3"/>
      <c r="H25" s="3"/>
      <c r="I25" s="3"/>
    </row>
    <row r="26" spans="1:9" x14ac:dyDescent="0.35">
      <c r="A26">
        <v>19</v>
      </c>
      <c r="C26" s="1">
        <f t="shared" si="0"/>
        <v>1376.030411512517</v>
      </c>
      <c r="D26" s="1">
        <f t="shared" si="1"/>
        <v>7797.5056652375961</v>
      </c>
      <c r="G26" s="3"/>
      <c r="H26" s="3"/>
      <c r="I26" s="3"/>
    </row>
    <row r="27" spans="1:9" x14ac:dyDescent="0.35">
      <c r="A27">
        <v>20</v>
      </c>
      <c r="C27" s="1">
        <f t="shared" si="0"/>
        <v>1169.6258497856393</v>
      </c>
      <c r="D27" s="1">
        <f t="shared" si="1"/>
        <v>6627.8798154519573</v>
      </c>
      <c r="G27" s="3"/>
      <c r="H27" s="3"/>
      <c r="I27" s="3"/>
    </row>
    <row r="28" spans="1:9" x14ac:dyDescent="0.35">
      <c r="A28">
        <v>21</v>
      </c>
      <c r="C28" s="1">
        <f t="shared" si="0"/>
        <v>994.18197231779357</v>
      </c>
      <c r="D28" s="1">
        <f t="shared" si="1"/>
        <v>5633.697843134164</v>
      </c>
      <c r="G28" s="3"/>
      <c r="H28" s="3"/>
      <c r="I28" s="3"/>
    </row>
    <row r="29" spans="1:9" x14ac:dyDescent="0.35">
      <c r="A29">
        <v>22</v>
      </c>
      <c r="C29" s="1">
        <f t="shared" si="0"/>
        <v>845.0546764701246</v>
      </c>
      <c r="D29" s="1">
        <f t="shared" si="1"/>
        <v>4788.6431666640392</v>
      </c>
      <c r="G29" s="3"/>
      <c r="H29" s="3"/>
      <c r="I29" s="3"/>
    </row>
    <row r="30" spans="1:9" x14ac:dyDescent="0.35">
      <c r="A30">
        <v>23</v>
      </c>
      <c r="C30" s="1">
        <f t="shared" si="0"/>
        <v>718.29647499960583</v>
      </c>
      <c r="D30" s="1">
        <f t="shared" si="1"/>
        <v>4070.3466916644334</v>
      </c>
      <c r="G30" s="3"/>
      <c r="H30" s="3"/>
      <c r="I30" s="3"/>
    </row>
    <row r="31" spans="1:9" x14ac:dyDescent="0.35">
      <c r="A31">
        <v>24</v>
      </c>
      <c r="C31" s="1">
        <f t="shared" si="0"/>
        <v>610.552003749665</v>
      </c>
      <c r="D31" s="1">
        <f t="shared" si="1"/>
        <v>3459.7946879147685</v>
      </c>
      <c r="G31" s="3"/>
      <c r="H31" s="3"/>
      <c r="I31" s="3"/>
    </row>
    <row r="32" spans="1:9" x14ac:dyDescent="0.35">
      <c r="A32">
        <v>25</v>
      </c>
      <c r="C32" s="1">
        <f t="shared" si="0"/>
        <v>518.96920318721527</v>
      </c>
      <c r="D32" s="1">
        <f t="shared" si="1"/>
        <v>2940.825484727553</v>
      </c>
      <c r="G32" s="3"/>
      <c r="H32" s="3"/>
      <c r="I32" s="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DCF analysis-0)</vt:lpstr>
      <vt:lpstr>depreciation</vt:lpstr>
      <vt:lpstr>Installed_cap</vt:lpstr>
      <vt:lpstr>IRR</vt:lpstr>
      <vt:lpstr>NPV</vt:lpstr>
      <vt:lpstr>'DCF analysis-0)'!Print_Titles</vt:lpstr>
      <vt:lpstr>Revenue_perKwh</vt:lpstr>
    </vt:vector>
  </TitlesOfParts>
  <Company>Nepal Lube Oil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Amrit</dc:creator>
  <cp:lastModifiedBy>Amrit Nakarmi</cp:lastModifiedBy>
  <cp:lastPrinted>2000-02-26T04:17:38Z</cp:lastPrinted>
  <dcterms:created xsi:type="dcterms:W3CDTF">2000-02-25T02:41:04Z</dcterms:created>
  <dcterms:modified xsi:type="dcterms:W3CDTF">2016-08-08T07:59:51Z</dcterms:modified>
</cp:coreProperties>
</file>